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40"/>
  </bookViews>
  <sheets>
    <sheet name="全州" sheetId="1" r:id="rId1"/>
    <sheet name="州市级" sheetId="5" state="hidden" r:id="rId2"/>
    <sheet name="市级" sheetId="2" state="hidden" r:id="rId3"/>
    <sheet name="汇总" sheetId="3" state="hidden" r:id="rId4"/>
    <sheet name="当月" sheetId="4" state="hidden" r:id="rId5"/>
  </sheets>
  <definedNames>
    <definedName name="_xlnm.Print_Area" localSheetId="0">全州!$A$1:$O$31</definedName>
    <definedName name="_xlnm.Print_Area" localSheetId="2">市级!$A$1:$O$31</definedName>
    <definedName name="_xlnm.Print_Area" localSheetId="1">州市级!$A$1:$O$31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<sst xmlns="http://schemas.openxmlformats.org/spreadsheetml/2006/main" count="466" uniqueCount="83">
  <si>
    <r>
      <rPr>
        <b/>
        <sz val="14"/>
        <color theme="1"/>
        <rFont val="等线"/>
        <charset val="134"/>
        <scheme val="minor"/>
      </rPr>
      <t>公共资源交易数据2024年9</t>
    </r>
    <r>
      <rPr>
        <b/>
        <sz val="14"/>
        <color rgb="FF000000"/>
        <rFont val="等线"/>
        <charset val="134"/>
      </rPr>
      <t>月统计表</t>
    </r>
  </si>
  <si>
    <t>类别</t>
  </si>
  <si>
    <t>交易项目数（宗）</t>
  </si>
  <si>
    <t>预算\拦标价\挂牌价金额（万元）</t>
  </si>
  <si>
    <t>中标\成交金额（万元）</t>
  </si>
  <si>
    <t>全流程电子化交易项目数（宗）</t>
  </si>
  <si>
    <t>全流程电子化率（%）</t>
  </si>
  <si>
    <t>远程异地评标交易项目数（宗）</t>
  </si>
  <si>
    <t>远程异地评标项目占比（%）</t>
  </si>
  <si>
    <t>节约资金（万元）</t>
  </si>
  <si>
    <t>节资率（%）</t>
  </si>
  <si>
    <t>增加资金（万元）</t>
  </si>
  <si>
    <t>增资率（%）</t>
  </si>
  <si>
    <t>项目占比情况（%）</t>
  </si>
  <si>
    <t>金额占比情况（%）</t>
  </si>
  <si>
    <t>工程建设</t>
  </si>
  <si>
    <t>工程建设合计</t>
  </si>
  <si>
    <t>房建市政工程</t>
  </si>
  <si>
    <t>水利工程</t>
  </si>
  <si>
    <t>公路工程</t>
  </si>
  <si>
    <t>铁路工程</t>
  </si>
  <si>
    <t>其他工程</t>
  </si>
  <si>
    <t>政府采购</t>
  </si>
  <si>
    <t>矿业权交易</t>
  </si>
  <si>
    <t>国有产权交易</t>
  </si>
  <si>
    <t>国有土地出让</t>
  </si>
  <si>
    <t>其他</t>
  </si>
  <si>
    <t>合计</t>
  </si>
  <si>
    <r>
      <rPr>
        <b/>
        <sz val="14"/>
        <color theme="1"/>
        <rFont val="等线"/>
        <charset val="134"/>
        <scheme val="minor"/>
      </rPr>
      <t>公共资源交易数据2024年1-9</t>
    </r>
    <r>
      <rPr>
        <b/>
        <sz val="11"/>
        <color rgb="FF000000"/>
        <rFont val="宋体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</si>
  <si>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4</t>
    </r>
    <r>
      <rPr>
        <b/>
        <sz val="14"/>
        <color rgb="FF000000"/>
        <rFont val="等线"/>
        <charset val="134"/>
      </rPr>
      <t>月统计表</t>
    </r>
  </si>
  <si>
    <t>填表单位：大理公共资源交易中心</t>
  </si>
  <si>
    <t>填表人：张文杰</t>
  </si>
  <si>
    <t>联系方式：19187275762</t>
  </si>
  <si>
    <r>
      <rPr>
        <b/>
        <sz val="14"/>
        <color theme="1"/>
        <rFont val="等线"/>
        <charset val="134"/>
        <scheme val="minor"/>
      </rPr>
      <t>大理市公共资源交易数据2024年 1-4</t>
    </r>
    <r>
      <rPr>
        <b/>
        <sz val="14"/>
        <color rgb="FF000000"/>
        <rFont val="等线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</si>
  <si>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大理市公共资源交易数据2024年9</t>
    </r>
    <r>
      <rPr>
        <b/>
        <sz val="14"/>
        <color rgb="FF000000"/>
        <rFont val="等线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</si>
  <si>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1-9</t>
    </r>
    <r>
      <rPr>
        <b/>
        <sz val="14"/>
        <color rgb="FF000000"/>
        <rFont val="等线"/>
        <charset val="134"/>
      </rPr>
      <t>月统计表</t>
    </r>
  </si>
  <si>
    <t>大理州公共资源交易数据2024年  月统计表</t>
  </si>
  <si>
    <t>属地</t>
  </si>
  <si>
    <t>数据来源</t>
  </si>
  <si>
    <t>综合交易</t>
  </si>
  <si>
    <t>土地整理及地质灾害工程</t>
  </si>
  <si>
    <t>减免投标保证金项目数（宗）</t>
  </si>
  <si>
    <t>保证金实际收取金额（万元）</t>
  </si>
  <si>
    <t>减免投标保证金金额（万元）</t>
  </si>
  <si>
    <t>减免投标保证金比例（%）</t>
  </si>
  <si>
    <t>清退保证金金额（万元）</t>
  </si>
  <si>
    <t>工程建设邀请招标项目数（宗）</t>
  </si>
  <si>
    <t>工程建设投标人次（家）</t>
  </si>
  <si>
    <t>工程建设平均投标人次（家）</t>
  </si>
  <si>
    <t>工程建设截标项目数（宗）</t>
  </si>
  <si>
    <t>工程建设全省“大循环”抽取专家项目数（宗）</t>
  </si>
  <si>
    <t>工程建设属地项目应使用工位总数/专家数（个）</t>
  </si>
  <si>
    <t>工程建设外州市提供工位数/专家数（个）</t>
  </si>
  <si>
    <t>工程建设属地提供工位总数/专家数
（个）</t>
  </si>
  <si>
    <t>工程建设投标人次超过50家项目数
（宗）</t>
  </si>
  <si>
    <t>工程建设隔夜评标项目数
（宗）</t>
  </si>
  <si>
    <t>进场项目数（宗）</t>
  </si>
  <si>
    <t>预算\挂牌价金额（万元）</t>
  </si>
  <si>
    <t>溢价金额（万元）</t>
  </si>
  <si>
    <t>预算价金额（万元）</t>
  </si>
  <si>
    <t>州本级</t>
  </si>
  <si>
    <t>工作实际</t>
  </si>
  <si>
    <t>交易平台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</si>
  <si>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</si>
  <si>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</si>
  <si>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</si>
  <si>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</si>
  <si>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</si>
  <si>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</si>
  <si>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</si>
  <si>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</si>
  <si>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</si>
  <si>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</si>
  <si>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</si>
  <si>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</si>
  <si>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备注：
1.以项目为单位进行统计，不以标段进行统计。
2.保证金数据：在一个统计周期内进场项目范围内统计。
3.邀请招标项目数、投标人次和平均投标人次均在交易的项目范围内来统计。
4.全省“大循环”抽取专家项目数、属地项目应使用工位总数/专家数、外州市提供工位数/专家数、属地提供工位总数/专家数、投标人次超过50家项目数、隔夜评标项目数均在截标的项目范围内来统计。
5.进场项目数：在一个统计周期内，进场受理通过的项目，计入进场交易项目数统计；二次或多次招标的项目计为二个或多个进场项目。
6.交易项目数：在一个统计周期内，发布了中标候选人公示的项目，计入交易项目数统计。
7.截标项目数：在一个统计周期内截标的项目，计入截标项目数统计。</t>
  </si>
  <si>
    <r>
      <rPr>
        <sz val="24"/>
        <color rgb="FF000000"/>
        <rFont val="黑体"/>
        <charset val="134"/>
      </rPr>
      <t>大理州公共资源交易数据2024年</t>
    </r>
    <r>
      <rPr>
        <sz val="24"/>
        <color rgb="FF000000"/>
        <rFont val="黑体"/>
        <charset val="134"/>
      </rPr>
      <t xml:space="preserve">  </t>
    </r>
    <r>
      <rPr>
        <sz val="24"/>
        <color rgb="FF000000"/>
        <rFont val="黑体"/>
        <charset val="134"/>
      </rPr>
      <t>月统计表</t>
    </r>
  </si>
  <si>
    <t>工程建设、综合交易属地项目应使用工位总数/专家数（个）</t>
  </si>
  <si>
    <t>工程建设、综合交易外州市提供工位数/专家数（个）</t>
  </si>
  <si>
    <r>
      <rPr>
        <b/>
        <sz val="11"/>
        <color rgb="FF0070C0"/>
        <rFont val="黑体"/>
        <charset val="134"/>
      </rPr>
      <t>工程建设、综合交易属地提供工位总数/专家数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（个）</t>
    </r>
  </si>
  <si>
    <r>
      <rPr>
        <b/>
        <sz val="11"/>
        <color rgb="FF0070C0"/>
        <rFont val="黑体"/>
        <charset val="134"/>
      </rPr>
      <t>工程建设投标人次超过50家项目数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</si>
  <si>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b/>
        <sz val="11"/>
        <color rgb="FF0070C0"/>
        <rFont val="黑体"/>
        <charset val="134"/>
      </rPr>
      <t>工程建设隔夜评标项目数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</si>
  <si>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sz val="12"/>
        <color rgb="FF000000"/>
        <rFont val="宋体"/>
        <charset val="134"/>
      </rPr>
      <t>备注：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1.以项目为单位进行统计，不以标段进行统计。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2.保证金数据：在一个统计周期内进场项目范围内统计。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3.邀请招标项目数、投标人次和平均投标人次均在交易的项目范围内来统计。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4.全省“大循环”抽取专家项目数、属地项目应使用工位总数/专家数、外州市提供工位数/专家数、属地提供工位总数/专家数、投标人次超过50家项目数、隔夜评标项目数均在截标的项目范围内来统计。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5.进场项目数：在一个统计周期内，进场受理通过的项目，计入进场交易项目数统计；二次或多次招标的项目计为二个或多个进场项目。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6.交易项目数：在一个统计周期内，发布了中标候选人公示的项目，计入交易项目数统计。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7.截标项目数：在一个统计周期内截标的项目，计入截标项目数统计。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</si>
</sst>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39">
    <font>
      <sz val="11"/>
      <color theme="1"/>
      <name val="等线"/>
      <charset val="134"/>
      <scheme val="minor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b/>
      <sz val="11"/>
      <color rgb="FF0070C0"/>
      <name val="黑体"/>
      <charset val="134"/>
    </font>
    <font>
      <sz val="12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24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等线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28" fillId="3" borderId="24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0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8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5" xfId="49" applyFont="1" applyFill="1" applyBorder="1" applyAlignment="1">
      <alignment horizontal="center" vertical="center" wrapText="1"/>
    </xf>
    <xf numFmtId="176" fontId="11" fillId="0" borderId="5" xfId="49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</xf>
    <xf numFmtId="0" fontId="15" fillId="5" borderId="5" xfId="49" applyFont="1" applyFill="1" applyBorder="1" applyAlignment="1" applyProtection="1">
      <alignment horizontal="center" vertical="center" wrapText="1"/>
    </xf>
    <xf numFmtId="176" fontId="15" fillId="5" borderId="5" xfId="49" applyNumberFormat="1" applyFont="1" applyFill="1" applyBorder="1" applyAlignment="1" applyProtection="1">
      <alignment horizontal="center" vertical="center" wrapText="1"/>
    </xf>
    <xf numFmtId="176" fontId="15" fillId="5" borderId="15" xfId="49" applyNumberFormat="1" applyFont="1" applyFill="1" applyBorder="1" applyAlignment="1" applyProtection="1">
      <alignment horizontal="center" vertical="center" wrapText="1"/>
    </xf>
    <xf numFmtId="179" fontId="15" fillId="5" borderId="5" xfId="49" applyNumberFormat="1" applyFont="1" applyFill="1" applyBorder="1" applyAlignment="1" applyProtection="1">
      <alignment horizontal="center" vertical="center" wrapText="1"/>
    </xf>
    <xf numFmtId="10" fontId="15" fillId="5" borderId="5" xfId="49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2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2" fontId="0" fillId="5" borderId="19" xfId="0" applyNumberFormat="1" applyFill="1" applyBorder="1" applyAlignment="1" applyProtection="1">
      <alignment horizontal="center" vertical="center" wrapText="1"/>
    </xf>
    <xf numFmtId="0" fontId="0" fillId="5" borderId="19" xfId="0" applyNumberFormat="1" applyFill="1" applyBorder="1" applyAlignment="1" applyProtection="1">
      <alignment horizontal="center" vertical="center" wrapText="1"/>
    </xf>
    <xf numFmtId="0" fontId="16" fillId="5" borderId="5" xfId="0" applyNumberFormat="1" applyFont="1" applyFill="1" applyBorder="1" applyAlignment="1" applyProtection="1">
      <alignment horizontal="center" vertical="center" wrapText="1"/>
    </xf>
    <xf numFmtId="2" fontId="16" fillId="5" borderId="19" xfId="0" applyNumberFormat="1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2" fontId="16" fillId="5" borderId="5" xfId="0" applyNumberFormat="1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2" fontId="16" fillId="5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16" fillId="5" borderId="10" xfId="0" applyNumberFormat="1" applyFont="1" applyFill="1" applyBorder="1" applyAlignment="1" applyProtection="1">
      <alignment horizontal="center" vertical="center" wrapText="1"/>
    </xf>
    <xf numFmtId="2" fontId="16" fillId="5" borderId="20" xfId="0" applyNumberFormat="1" applyFont="1" applyFill="1" applyBorder="1" applyAlignment="1" applyProtection="1">
      <alignment horizontal="center" vertical="center" wrapText="1"/>
    </xf>
    <xf numFmtId="0" fontId="16" fillId="5" borderId="19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3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O31"/>
  <sheetViews>
    <sheetView tabSelected="1" topLeftCell="C1" workbookViewId="0">
      <selection activeCell="J16" sqref="J16"/>
    </sheetView>
  </sheetViews>
  <sheetFormatPr defaultColWidth="8.83333333333333" defaultRowHeight="13.5"/>
  <cols>
    <col min="1" max="1" width="9.08333333333333" style="55" customWidth="1"/>
    <col min="2" max="2" width="25.25" style="55" customWidth="1"/>
    <col min="3" max="3" width="12.75" style="53" customWidth="1"/>
    <col min="4" max="4" width="12.5" style="53" customWidth="1"/>
    <col min="5" max="13" width="12.75" style="53" customWidth="1"/>
    <col min="14" max="14" width="11.0833333333333" style="53" customWidth="1"/>
    <col min="15" max="16" width="12.8333333333333" style="53" customWidth="1"/>
    <col min="17" max="16384" width="8.83333333333333" style="53"/>
  </cols>
  <sheetData>
    <row r="1" ht="24" customHeight="1" spans="1: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24" customHeight="1" spans="1:15">
      <c r="A2" s="57"/>
      <c r="B2" s="57"/>
      <c r="C2" s="58"/>
      <c r="D2" s="58"/>
      <c r="E2" s="59"/>
      <c r="F2" s="60"/>
      <c r="G2" s="61"/>
      <c r="H2" s="62"/>
      <c r="I2" s="59"/>
      <c r="J2" s="60"/>
      <c r="K2" s="84"/>
      <c r="L2" s="84"/>
      <c r="M2" s="84"/>
      <c r="N2" s="84"/>
      <c r="O2" s="84"/>
    </row>
    <row r="3" ht="40.5" spans="1:15">
      <c r="A3" s="63" t="s">
        <v>1</v>
      </c>
      <c r="B3" s="63"/>
      <c r="C3" s="64" t="s">
        <v>2</v>
      </c>
      <c r="D3" s="65" t="s">
        <v>3</v>
      </c>
      <c r="E3" s="65" t="s">
        <v>4</v>
      </c>
      <c r="F3" s="67" t="s">
        <v>5</v>
      </c>
      <c r="G3" s="68" t="s">
        <v>6</v>
      </c>
      <c r="H3" s="64" t="s">
        <v>7</v>
      </c>
      <c r="I3" s="68" t="s">
        <v>8</v>
      </c>
      <c r="J3" s="65" t="s">
        <v>9</v>
      </c>
      <c r="K3" s="68" t="s">
        <v>10</v>
      </c>
      <c r="L3" s="65" t="s">
        <v>11</v>
      </c>
      <c r="M3" s="68" t="s">
        <v>12</v>
      </c>
      <c r="N3" s="68" t="s">
        <v>13</v>
      </c>
      <c r="O3" s="68" t="s">
        <v>14</v>
      </c>
    </row>
    <row r="4" spans="1:15">
      <c r="A4" s="89" t="s">
        <v>15</v>
      </c>
      <c r="B4" s="89" t="s">
        <v>16</v>
      </c>
      <c r="C4" s="87">
        <f>SUM(C5:C9)</f>
        <v>44</v>
      </c>
      <c r="D4" s="87">
        <f>SUM(D5:D9)</f>
        <v>133558.342</v>
      </c>
      <c r="E4" s="87">
        <f>SUM(E5:E9)</f>
        <v>131868.52692</v>
      </c>
      <c r="F4" s="87">
        <f>SUM(F5:F9)</f>
        <v>44</v>
      </c>
      <c r="G4" s="90">
        <f>F4/C4*100</f>
        <v>100</v>
      </c>
      <c r="H4" s="91">
        <f>SUM(H5:H9)</f>
        <v>44</v>
      </c>
      <c r="I4" s="90">
        <f>H4/C4*100</f>
        <v>100</v>
      </c>
      <c r="J4" s="87">
        <f>SUM(J5:J9)</f>
        <v>1689.81508</v>
      </c>
      <c r="K4" s="90">
        <f>J4/D4*100</f>
        <v>1.26522615861763</v>
      </c>
      <c r="L4" s="88"/>
      <c r="M4" s="88"/>
      <c r="N4" s="90">
        <f>C4/C15*100</f>
        <v>70.9677419354839</v>
      </c>
      <c r="O4" s="90">
        <f>E4/E15*100</f>
        <v>94.3558973293877</v>
      </c>
    </row>
    <row r="5" spans="1:15">
      <c r="A5" s="89"/>
      <c r="B5" s="91" t="s">
        <v>17</v>
      </c>
      <c r="C5" s="92">
        <f>当月!AD31</f>
        <v>27</v>
      </c>
      <c r="D5" s="92">
        <f>当月!AE31</f>
        <v>56000.162</v>
      </c>
      <c r="E5" s="92">
        <f>当月!AF31</f>
        <v>55395.562</v>
      </c>
      <c r="F5" s="93">
        <f>C5</f>
        <v>27</v>
      </c>
      <c r="G5" s="90">
        <f t="shared" ref="G5:G15" si="0">F5/C5*100</f>
        <v>100</v>
      </c>
      <c r="H5" s="94">
        <f>C5</f>
        <v>27</v>
      </c>
      <c r="I5" s="90">
        <f t="shared" ref="I5:I15" si="1">H5/C5*100</f>
        <v>100</v>
      </c>
      <c r="J5" s="87">
        <f t="shared" ref="J5:J10" si="2">D5-E5</f>
        <v>604.599999999999</v>
      </c>
      <c r="K5" s="90">
        <f t="shared" ref="K5:K10" si="3">J5/D5*100</f>
        <v>1.07963973389934</v>
      </c>
      <c r="L5" s="88"/>
      <c r="M5" s="88"/>
      <c r="N5" s="90">
        <f>C5/C4*100</f>
        <v>61.3636363636364</v>
      </c>
      <c r="O5" s="90">
        <f>E5/E4*100</f>
        <v>42.0081753348216</v>
      </c>
    </row>
    <row r="6" spans="1:15">
      <c r="A6" s="89"/>
      <c r="B6" s="91" t="s">
        <v>18</v>
      </c>
      <c r="C6" s="92">
        <f>当月!AN31</f>
        <v>3</v>
      </c>
      <c r="D6" s="92">
        <f>当月!AO31</f>
        <v>1811.75</v>
      </c>
      <c r="E6" s="92">
        <f>当月!AP31</f>
        <v>1751.07492</v>
      </c>
      <c r="F6" s="93">
        <f t="shared" ref="F6:F14" si="4">C6</f>
        <v>3</v>
      </c>
      <c r="G6" s="90">
        <f t="shared" si="0"/>
        <v>100</v>
      </c>
      <c r="H6" s="94">
        <f>C6</f>
        <v>3</v>
      </c>
      <c r="I6" s="90">
        <f t="shared" si="1"/>
        <v>100</v>
      </c>
      <c r="J6" s="87">
        <f t="shared" si="2"/>
        <v>60.67508</v>
      </c>
      <c r="K6" s="90">
        <f t="shared" si="3"/>
        <v>3.34897640402925</v>
      </c>
      <c r="L6" s="88"/>
      <c r="M6" s="88"/>
      <c r="N6" s="90">
        <f>C6/C4*100</f>
        <v>6.81818181818182</v>
      </c>
      <c r="O6" s="90">
        <f>E6/E4*100</f>
        <v>1.32789450288037</v>
      </c>
    </row>
    <row r="7" spans="1:15">
      <c r="A7" s="89"/>
      <c r="B7" s="91" t="s">
        <v>19</v>
      </c>
      <c r="C7" s="92">
        <f>当月!AI31</f>
        <v>7</v>
      </c>
      <c r="D7" s="92">
        <f>当月!AJ31</f>
        <v>27772.36</v>
      </c>
      <c r="E7" s="92">
        <f>当月!AK31</f>
        <v>26762.25</v>
      </c>
      <c r="F7" s="93">
        <f t="shared" si="4"/>
        <v>7</v>
      </c>
      <c r="G7" s="90">
        <f t="shared" si="0"/>
        <v>100</v>
      </c>
      <c r="H7" s="94">
        <f>C7</f>
        <v>7</v>
      </c>
      <c r="I7" s="90">
        <f t="shared" si="1"/>
        <v>100</v>
      </c>
      <c r="J7" s="87">
        <f t="shared" si="2"/>
        <v>1010.11</v>
      </c>
      <c r="K7" s="90">
        <f t="shared" si="3"/>
        <v>3.63710538103352</v>
      </c>
      <c r="L7" s="88"/>
      <c r="M7" s="88"/>
      <c r="N7" s="90">
        <f>C7/C4*100</f>
        <v>15.9090909090909</v>
      </c>
      <c r="O7" s="90">
        <f>E7/E4*100</f>
        <v>20.2946454510982</v>
      </c>
    </row>
    <row r="8" spans="1:15">
      <c r="A8" s="89"/>
      <c r="B8" s="91" t="s">
        <v>20</v>
      </c>
      <c r="C8" s="93"/>
      <c r="D8" s="93"/>
      <c r="E8" s="93"/>
      <c r="F8" s="93">
        <f t="shared" si="4"/>
        <v>0</v>
      </c>
      <c r="G8" s="90" t="e">
        <f t="shared" si="0"/>
        <v>#DIV/0!</v>
      </c>
      <c r="H8" s="94">
        <f>C8</f>
        <v>0</v>
      </c>
      <c r="I8" s="90" t="e">
        <f t="shared" si="1"/>
        <v>#DIV/0!</v>
      </c>
      <c r="J8" s="87">
        <f t="shared" si="2"/>
        <v>0</v>
      </c>
      <c r="K8" s="90" t="e">
        <f t="shared" si="3"/>
        <v>#DIV/0!</v>
      </c>
      <c r="L8" s="88"/>
      <c r="M8" s="88"/>
      <c r="N8" s="90">
        <f>C8/C4*100</f>
        <v>0</v>
      </c>
      <c r="O8" s="90">
        <f>E8/E4*100</f>
        <v>0</v>
      </c>
    </row>
    <row r="9" spans="1:15">
      <c r="A9" s="89"/>
      <c r="B9" s="91" t="s">
        <v>21</v>
      </c>
      <c r="C9" s="93">
        <f>当月!AS31+当月!AX31</f>
        <v>7</v>
      </c>
      <c r="D9" s="93">
        <f>当月!AT31+当月!AY31</f>
        <v>47974.07</v>
      </c>
      <c r="E9" s="93">
        <f>当月!AU31+当月!AZ31</f>
        <v>47959.64</v>
      </c>
      <c r="F9" s="93">
        <f t="shared" si="4"/>
        <v>7</v>
      </c>
      <c r="G9" s="90">
        <f t="shared" si="0"/>
        <v>100</v>
      </c>
      <c r="H9" s="94">
        <f>C9</f>
        <v>7</v>
      </c>
      <c r="I9" s="90">
        <f t="shared" si="1"/>
        <v>100</v>
      </c>
      <c r="J9" s="87">
        <f t="shared" si="2"/>
        <v>14.4300000000003</v>
      </c>
      <c r="K9" s="90">
        <f t="shared" si="3"/>
        <v>0.0300787487907536</v>
      </c>
      <c r="L9" s="88"/>
      <c r="M9" s="88"/>
      <c r="N9" s="90">
        <f>C9/C4*100</f>
        <v>15.9090909090909</v>
      </c>
      <c r="O9" s="90">
        <f>E9/E4*100</f>
        <v>36.3692847111998</v>
      </c>
    </row>
    <row r="10" spans="1:15">
      <c r="A10" s="95" t="s">
        <v>22</v>
      </c>
      <c r="B10" s="95"/>
      <c r="C10" s="96">
        <f>当月!BC31</f>
        <v>1</v>
      </c>
      <c r="D10" s="96">
        <f>当月!BD31</f>
        <v>219</v>
      </c>
      <c r="E10" s="96">
        <f>当月!BE31</f>
        <v>214.17</v>
      </c>
      <c r="F10" s="97">
        <f t="shared" si="4"/>
        <v>1</v>
      </c>
      <c r="G10" s="98">
        <f t="shared" si="0"/>
        <v>100</v>
      </c>
      <c r="H10" s="99">
        <v>0</v>
      </c>
      <c r="I10" s="98">
        <f t="shared" si="1"/>
        <v>0</v>
      </c>
      <c r="J10" s="101">
        <f t="shared" si="2"/>
        <v>4.83000000000001</v>
      </c>
      <c r="K10" s="98">
        <f t="shared" si="3"/>
        <v>2.2054794520548</v>
      </c>
      <c r="L10" s="102"/>
      <c r="M10" s="102"/>
      <c r="N10" s="98">
        <f>C10/C15*100</f>
        <v>1.61290322580645</v>
      </c>
      <c r="O10" s="98">
        <f>E10/E15*100</f>
        <v>0.153245076767215</v>
      </c>
    </row>
    <row r="11" ht="14.25" customHeight="1" spans="1:15">
      <c r="A11" s="89" t="s">
        <v>23</v>
      </c>
      <c r="B11" s="89"/>
      <c r="C11" s="93">
        <f>当月!BM31</f>
        <v>0</v>
      </c>
      <c r="D11" s="93">
        <f>当月!BN31</f>
        <v>0</v>
      </c>
      <c r="E11" s="93">
        <f>当月!BO31</f>
        <v>0</v>
      </c>
      <c r="F11" s="93">
        <f t="shared" si="4"/>
        <v>0</v>
      </c>
      <c r="G11" s="90" t="e">
        <f t="shared" si="0"/>
        <v>#DIV/0!</v>
      </c>
      <c r="H11" s="94">
        <v>0</v>
      </c>
      <c r="I11" s="90" t="e">
        <f t="shared" si="1"/>
        <v>#DIV/0!</v>
      </c>
      <c r="J11" s="103"/>
      <c r="K11" s="88"/>
      <c r="L11" s="90">
        <f>E11-D11</f>
        <v>0</v>
      </c>
      <c r="M11" s="90" t="e">
        <f>L11/D11*100</f>
        <v>#DIV/0!</v>
      </c>
      <c r="N11" s="90">
        <f>C11/C15*100</f>
        <v>0</v>
      </c>
      <c r="O11" s="90">
        <f>E11/E15*100</f>
        <v>0</v>
      </c>
    </row>
    <row r="12" ht="14.25" customHeight="1" spans="1:15">
      <c r="A12" s="89" t="s">
        <v>24</v>
      </c>
      <c r="B12" s="89"/>
      <c r="C12" s="100">
        <f>当月!BR31</f>
        <v>11</v>
      </c>
      <c r="D12" s="100">
        <f>当月!BS31</f>
        <v>358.96118</v>
      </c>
      <c r="E12" s="100">
        <f>当月!BT31</f>
        <v>372.81203</v>
      </c>
      <c r="F12" s="93">
        <f t="shared" si="4"/>
        <v>11</v>
      </c>
      <c r="G12" s="90">
        <f t="shared" si="0"/>
        <v>100</v>
      </c>
      <c r="H12" s="94">
        <v>0</v>
      </c>
      <c r="I12" s="90">
        <f t="shared" si="1"/>
        <v>0</v>
      </c>
      <c r="J12" s="103"/>
      <c r="K12" s="88"/>
      <c r="L12" s="90">
        <f>E12-D12</f>
        <v>13.85085</v>
      </c>
      <c r="M12" s="90">
        <f>L12/D12*100</f>
        <v>3.85859273139229</v>
      </c>
      <c r="N12" s="90">
        <f>C12/C15*100</f>
        <v>17.741935483871</v>
      </c>
      <c r="O12" s="90">
        <f>E12/E15*100</f>
        <v>0.266758220839012</v>
      </c>
    </row>
    <row r="13" ht="14.25" customHeight="1" spans="1:15">
      <c r="A13" s="89" t="s">
        <v>25</v>
      </c>
      <c r="B13" s="89"/>
      <c r="C13" s="100">
        <f>当月!BH31</f>
        <v>6</v>
      </c>
      <c r="D13" s="100">
        <f>当月!BI31</f>
        <v>7300.23595</v>
      </c>
      <c r="E13" s="100">
        <f>当月!BJ31</f>
        <v>7301.01995</v>
      </c>
      <c r="F13" s="93">
        <f t="shared" si="4"/>
        <v>6</v>
      </c>
      <c r="G13" s="90">
        <f t="shared" si="0"/>
        <v>100</v>
      </c>
      <c r="H13" s="94">
        <v>0</v>
      </c>
      <c r="I13" s="90">
        <f t="shared" si="1"/>
        <v>0</v>
      </c>
      <c r="J13" s="103"/>
      <c r="K13" s="88"/>
      <c r="L13" s="90">
        <f>E13-D13</f>
        <v>0.783999999999651</v>
      </c>
      <c r="M13" s="90">
        <f>L13/D13*100</f>
        <v>0.01073937891007</v>
      </c>
      <c r="N13" s="90">
        <f>C13/C15*100</f>
        <v>9.67741935483871</v>
      </c>
      <c r="O13" s="90">
        <f>E13/E15*100</f>
        <v>5.22409937300611</v>
      </c>
    </row>
    <row r="14" spans="1:15">
      <c r="A14" s="89" t="s">
        <v>26</v>
      </c>
      <c r="B14" s="89"/>
      <c r="C14" s="93">
        <f>当月!BW31+当月!CC31</f>
        <v>0</v>
      </c>
      <c r="D14" s="93">
        <f>当月!BX31+当月!CD31</f>
        <v>0</v>
      </c>
      <c r="E14" s="93">
        <f>当月!BY31+当月!CE31</f>
        <v>0</v>
      </c>
      <c r="F14" s="93">
        <f t="shared" si="4"/>
        <v>0</v>
      </c>
      <c r="G14" s="90" t="e">
        <f t="shared" si="0"/>
        <v>#DIV/0!</v>
      </c>
      <c r="H14" s="94">
        <v>0</v>
      </c>
      <c r="I14" s="90" t="e">
        <f t="shared" si="1"/>
        <v>#DIV/0!</v>
      </c>
      <c r="J14" s="87">
        <f>当月!BZ31+当月!CF31</f>
        <v>0</v>
      </c>
      <c r="K14" s="88"/>
      <c r="L14" s="90">
        <f>当月!CA31+当月!CG31</f>
        <v>0</v>
      </c>
      <c r="M14" s="88"/>
      <c r="N14" s="90">
        <f>C14/C15*100</f>
        <v>0</v>
      </c>
      <c r="O14" s="90">
        <f>E14/E15*100</f>
        <v>0</v>
      </c>
    </row>
    <row r="15" spans="1:15">
      <c r="A15" s="89" t="s">
        <v>27</v>
      </c>
      <c r="B15" s="89"/>
      <c r="C15" s="87">
        <f>SUM(C4,C10:C14)</f>
        <v>62</v>
      </c>
      <c r="D15" s="87">
        <f>SUM(D4,D10:D14)</f>
        <v>141436.53913</v>
      </c>
      <c r="E15" s="87">
        <f>SUM(E4,E10:E14)</f>
        <v>139756.5289</v>
      </c>
      <c r="F15" s="87">
        <f>SUM(F4,F10:F14)</f>
        <v>62</v>
      </c>
      <c r="G15" s="90">
        <f t="shared" si="0"/>
        <v>100</v>
      </c>
      <c r="H15" s="91">
        <f>SUM(H4,H10:H14)</f>
        <v>44</v>
      </c>
      <c r="I15" s="90">
        <f t="shared" si="1"/>
        <v>70.9677419354839</v>
      </c>
      <c r="J15" s="87">
        <f>SUM(J4,J10,J14:J14)</f>
        <v>1694.64508</v>
      </c>
      <c r="K15" s="90">
        <f>J15/SUM(D4,D10,D14)*100</f>
        <v>1.26676539888197</v>
      </c>
      <c r="L15" s="90">
        <f>SUM(L11:L14)</f>
        <v>14.6348499999996</v>
      </c>
      <c r="M15" s="90">
        <f>L15/SUM(D11,D12,D13,D14)*100</f>
        <v>0.191075510286541</v>
      </c>
      <c r="N15" s="90">
        <f>SUM(N4,N10,N11,N12,N13,N14)</f>
        <v>100</v>
      </c>
      <c r="O15" s="90">
        <f>SUM(O4,O10,O11,O12,O13,O14)</f>
        <v>100</v>
      </c>
    </row>
    <row r="16" s="54" customFormat="1" ht="46" customHeight="1"/>
    <row r="17" ht="24" customHeight="1" spans="1:15">
      <c r="A17" s="56" t="s">
        <v>28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ht="24" customHeight="1" spans="1:15">
      <c r="A18" s="57"/>
      <c r="B18" s="57"/>
      <c r="C18" s="58"/>
      <c r="D18" s="58"/>
      <c r="E18" s="59"/>
      <c r="F18" s="60"/>
      <c r="G18" s="61"/>
      <c r="H18" s="62"/>
      <c r="I18" s="59"/>
      <c r="J18" s="60"/>
      <c r="K18" s="84"/>
      <c r="L18" s="84"/>
      <c r="M18" s="84"/>
      <c r="N18" s="84"/>
      <c r="O18" s="84"/>
    </row>
    <row r="19" ht="40.5" spans="1:15">
      <c r="A19" s="63" t="s">
        <v>1</v>
      </c>
      <c r="B19" s="63"/>
      <c r="C19" s="64" t="s">
        <v>2</v>
      </c>
      <c r="D19" s="65" t="s">
        <v>3</v>
      </c>
      <c r="E19" s="65" t="s">
        <v>4</v>
      </c>
      <c r="F19" s="67" t="s">
        <v>5</v>
      </c>
      <c r="G19" s="68" t="s">
        <v>6</v>
      </c>
      <c r="H19" s="64" t="s">
        <v>7</v>
      </c>
      <c r="I19" s="68" t="s">
        <v>8</v>
      </c>
      <c r="J19" s="65" t="s">
        <v>9</v>
      </c>
      <c r="K19" s="68" t="s">
        <v>10</v>
      </c>
      <c r="L19" s="65" t="s">
        <v>11</v>
      </c>
      <c r="M19" s="68" t="s">
        <v>12</v>
      </c>
      <c r="N19" s="68" t="s">
        <v>13</v>
      </c>
      <c r="O19" s="68" t="s">
        <v>14</v>
      </c>
    </row>
    <row r="20" spans="1:15">
      <c r="A20" s="89" t="s">
        <v>15</v>
      </c>
      <c r="B20" s="89" t="s">
        <v>16</v>
      </c>
      <c r="C20" s="87">
        <f t="shared" ref="C20:F20" si="5">SUM(C21:C25)</f>
        <v>422</v>
      </c>
      <c r="D20" s="87">
        <f t="shared" si="5"/>
        <v>1107923.109876</v>
      </c>
      <c r="E20" s="87">
        <f t="shared" si="5"/>
        <v>1093023.07002</v>
      </c>
      <c r="F20" s="87">
        <f t="shared" si="5"/>
        <v>422</v>
      </c>
      <c r="G20" s="90">
        <f t="shared" ref="G20:G31" si="6">F20/C20*100</f>
        <v>100</v>
      </c>
      <c r="H20" s="91">
        <f>SUM(H21:H25)</f>
        <v>422</v>
      </c>
      <c r="I20" s="90">
        <f t="shared" ref="I20:I31" si="7">H20/C20*100</f>
        <v>100</v>
      </c>
      <c r="J20" s="87">
        <f>SUM(J21:J25)</f>
        <v>14900.039856</v>
      </c>
      <c r="K20" s="90">
        <f t="shared" ref="K20:K26" si="8">J20/D20*100</f>
        <v>1.34486226735244</v>
      </c>
      <c r="L20" s="88"/>
      <c r="M20" s="88"/>
      <c r="N20" s="90">
        <f>C20/C31*100</f>
        <v>64.9230769230769</v>
      </c>
      <c r="O20" s="90">
        <f>E20/E31*100</f>
        <v>88.9412482601238</v>
      </c>
    </row>
    <row r="21" spans="1:15">
      <c r="A21" s="89"/>
      <c r="B21" s="91" t="s">
        <v>17</v>
      </c>
      <c r="C21" s="92">
        <f>汇总!AD31</f>
        <v>170</v>
      </c>
      <c r="D21" s="92">
        <f>汇总!AE31</f>
        <v>396675.848508</v>
      </c>
      <c r="E21" s="92">
        <f>汇总!AF31</f>
        <v>392471.002921</v>
      </c>
      <c r="F21" s="93">
        <f t="shared" ref="F21:F30" si="9">C21</f>
        <v>170</v>
      </c>
      <c r="G21" s="90">
        <f t="shared" si="6"/>
        <v>100</v>
      </c>
      <c r="H21" s="94">
        <f t="shared" ref="H21:H25" si="10">C21</f>
        <v>170</v>
      </c>
      <c r="I21" s="90">
        <f t="shared" si="7"/>
        <v>100</v>
      </c>
      <c r="J21" s="87">
        <f t="shared" ref="J21:J26" si="11">D21-E21</f>
        <v>4204.84558700002</v>
      </c>
      <c r="K21" s="90">
        <f t="shared" si="8"/>
        <v>1.06002056914116</v>
      </c>
      <c r="L21" s="88"/>
      <c r="M21" s="88"/>
      <c r="N21" s="90">
        <f>C21/C20*100</f>
        <v>40.2843601895735</v>
      </c>
      <c r="O21" s="90">
        <f>E21/E20*100</f>
        <v>35.9069276473569</v>
      </c>
    </row>
    <row r="22" spans="1:15">
      <c r="A22" s="89"/>
      <c r="B22" s="91" t="s">
        <v>18</v>
      </c>
      <c r="C22" s="92">
        <f>汇总!AN31</f>
        <v>78</v>
      </c>
      <c r="D22" s="92">
        <f>汇总!AO31</f>
        <v>214032.240929</v>
      </c>
      <c r="E22" s="92">
        <f>汇总!AP31</f>
        <v>210112.489389</v>
      </c>
      <c r="F22" s="93">
        <f t="shared" si="9"/>
        <v>78</v>
      </c>
      <c r="G22" s="90">
        <f t="shared" si="6"/>
        <v>100</v>
      </c>
      <c r="H22" s="94">
        <f t="shared" si="10"/>
        <v>78</v>
      </c>
      <c r="I22" s="90">
        <f t="shared" si="7"/>
        <v>100</v>
      </c>
      <c r="J22" s="87">
        <f t="shared" si="11"/>
        <v>3919.75154</v>
      </c>
      <c r="K22" s="90">
        <f t="shared" si="8"/>
        <v>1.83138368452643</v>
      </c>
      <c r="L22" s="88"/>
      <c r="M22" s="88"/>
      <c r="N22" s="90">
        <f>C22/C20*100</f>
        <v>18.4834123222749</v>
      </c>
      <c r="O22" s="90">
        <f>E22/E20*100</f>
        <v>19.2230608074133</v>
      </c>
    </row>
    <row r="23" spans="1:15">
      <c r="A23" s="89"/>
      <c r="B23" s="91" t="s">
        <v>19</v>
      </c>
      <c r="C23" s="92">
        <f>汇总!AI31</f>
        <v>56</v>
      </c>
      <c r="D23" s="92">
        <f>汇总!AJ31</f>
        <v>95691.210464</v>
      </c>
      <c r="E23" s="92">
        <f>汇总!AK31</f>
        <v>93600.576347</v>
      </c>
      <c r="F23" s="93">
        <f t="shared" si="9"/>
        <v>56</v>
      </c>
      <c r="G23" s="90">
        <f t="shared" si="6"/>
        <v>100</v>
      </c>
      <c r="H23" s="94">
        <f t="shared" si="10"/>
        <v>56</v>
      </c>
      <c r="I23" s="90">
        <f t="shared" si="7"/>
        <v>100</v>
      </c>
      <c r="J23" s="87">
        <f t="shared" si="11"/>
        <v>2090.63411700001</v>
      </c>
      <c r="K23" s="90">
        <f t="shared" si="8"/>
        <v>2.18477131479753</v>
      </c>
      <c r="L23" s="88"/>
      <c r="M23" s="88"/>
      <c r="N23" s="90">
        <f>C23/C20*100</f>
        <v>13.2701421800948</v>
      </c>
      <c r="O23" s="90">
        <f>E23/E20*100</f>
        <v>8.56345844056954</v>
      </c>
    </row>
    <row r="24" spans="1:15">
      <c r="A24" s="89"/>
      <c r="B24" s="91" t="s">
        <v>20</v>
      </c>
      <c r="C24" s="93"/>
      <c r="D24" s="93"/>
      <c r="E24" s="93"/>
      <c r="F24" s="93">
        <f t="shared" si="9"/>
        <v>0</v>
      </c>
      <c r="G24" s="90" t="e">
        <f t="shared" si="6"/>
        <v>#DIV/0!</v>
      </c>
      <c r="H24" s="94">
        <f t="shared" si="10"/>
        <v>0</v>
      </c>
      <c r="I24" s="90" t="e">
        <f t="shared" si="7"/>
        <v>#DIV/0!</v>
      </c>
      <c r="J24" s="87">
        <f t="shared" si="11"/>
        <v>0</v>
      </c>
      <c r="K24" s="90" t="e">
        <f t="shared" si="8"/>
        <v>#DIV/0!</v>
      </c>
      <c r="L24" s="88"/>
      <c r="M24" s="88"/>
      <c r="N24" s="90">
        <f>C24/C20*100</f>
        <v>0</v>
      </c>
      <c r="O24" s="90">
        <f>E24/E20*100</f>
        <v>0</v>
      </c>
    </row>
    <row r="25" spans="1:15">
      <c r="A25" s="89"/>
      <c r="B25" s="91" t="s">
        <v>21</v>
      </c>
      <c r="C25" s="93">
        <f>汇总!AS31+汇总!AX31</f>
        <v>118</v>
      </c>
      <c r="D25" s="93">
        <f>汇总!AT31+汇总!AY31</f>
        <v>401523.809975</v>
      </c>
      <c r="E25" s="93">
        <f>汇总!AU31+汇总!AZ31</f>
        <v>396839.001363</v>
      </c>
      <c r="F25" s="93">
        <f t="shared" si="9"/>
        <v>118</v>
      </c>
      <c r="G25" s="90">
        <f t="shared" si="6"/>
        <v>100</v>
      </c>
      <c r="H25" s="94">
        <f t="shared" si="10"/>
        <v>118</v>
      </c>
      <c r="I25" s="90">
        <f t="shared" si="7"/>
        <v>100</v>
      </c>
      <c r="J25" s="87">
        <f t="shared" si="11"/>
        <v>4684.80861199996</v>
      </c>
      <c r="K25" s="90">
        <f t="shared" si="8"/>
        <v>1.16675736173445</v>
      </c>
      <c r="L25" s="88"/>
      <c r="M25" s="88"/>
      <c r="N25" s="90">
        <f>C25/C20*100</f>
        <v>27.9620853080569</v>
      </c>
      <c r="O25" s="90">
        <f>E25/E20*100</f>
        <v>36.3065531046603</v>
      </c>
    </row>
    <row r="26" spans="1:15">
      <c r="A26" s="89" t="s">
        <v>22</v>
      </c>
      <c r="B26" s="89"/>
      <c r="C26" s="92">
        <f>汇总!BC31</f>
        <v>80</v>
      </c>
      <c r="D26" s="92">
        <f>汇总!BD31</f>
        <v>20301.68</v>
      </c>
      <c r="E26" s="92">
        <f>汇总!BE31</f>
        <v>18511.2025</v>
      </c>
      <c r="F26" s="93">
        <f t="shared" si="9"/>
        <v>80</v>
      </c>
      <c r="G26" s="90">
        <f t="shared" si="6"/>
        <v>100</v>
      </c>
      <c r="H26" s="94">
        <v>0</v>
      </c>
      <c r="I26" s="90">
        <f t="shared" si="7"/>
        <v>0</v>
      </c>
      <c r="J26" s="87">
        <f t="shared" si="11"/>
        <v>1790.4775</v>
      </c>
      <c r="K26" s="90">
        <f t="shared" si="8"/>
        <v>8.81935632913139</v>
      </c>
      <c r="L26" s="88"/>
      <c r="M26" s="88"/>
      <c r="N26" s="90">
        <f>C26/C31*100</f>
        <v>12.3076923076923</v>
      </c>
      <c r="O26" s="90">
        <f>E26/E31*100</f>
        <v>1.50628975938797</v>
      </c>
    </row>
    <row r="27" ht="14.25" customHeight="1" spans="1:15">
      <c r="A27" s="89" t="s">
        <v>23</v>
      </c>
      <c r="B27" s="89"/>
      <c r="C27" s="93">
        <f>汇总!BM31</f>
        <v>2</v>
      </c>
      <c r="D27" s="93">
        <f>汇总!BN31</f>
        <v>77.37</v>
      </c>
      <c r="E27" s="93">
        <f>汇总!BO31</f>
        <v>77.37</v>
      </c>
      <c r="F27" s="93">
        <f t="shared" si="9"/>
        <v>2</v>
      </c>
      <c r="G27" s="90">
        <f t="shared" si="6"/>
        <v>100</v>
      </c>
      <c r="H27" s="94">
        <v>0</v>
      </c>
      <c r="I27" s="90">
        <f t="shared" si="7"/>
        <v>0</v>
      </c>
      <c r="J27" s="103"/>
      <c r="K27" s="88"/>
      <c r="L27" s="90">
        <f t="shared" ref="L27:L29" si="12">E27-D27</f>
        <v>0</v>
      </c>
      <c r="M27" s="90">
        <f t="shared" ref="M27:M29" si="13">L27/D27*100</f>
        <v>0</v>
      </c>
      <c r="N27" s="90">
        <f>C27/C31*100</f>
        <v>0.307692307692308</v>
      </c>
      <c r="O27" s="90">
        <f>E27/E31*100</f>
        <v>0.0062957357137575</v>
      </c>
    </row>
    <row r="28" ht="14.25" customHeight="1" spans="1:15">
      <c r="A28" s="89" t="s">
        <v>24</v>
      </c>
      <c r="B28" s="89"/>
      <c r="C28" s="92">
        <f>汇总!BR31</f>
        <v>90</v>
      </c>
      <c r="D28" s="92">
        <f>汇总!BS31</f>
        <v>20465.760284</v>
      </c>
      <c r="E28" s="92">
        <f>汇总!BT31</f>
        <v>21444.442034</v>
      </c>
      <c r="F28" s="93">
        <f t="shared" si="9"/>
        <v>90</v>
      </c>
      <c r="G28" s="90">
        <f t="shared" si="6"/>
        <v>100</v>
      </c>
      <c r="H28" s="94">
        <v>0</v>
      </c>
      <c r="I28" s="90">
        <f t="shared" si="7"/>
        <v>0</v>
      </c>
      <c r="J28" s="103"/>
      <c r="K28" s="88"/>
      <c r="L28" s="90">
        <f t="shared" si="12"/>
        <v>978.68175</v>
      </c>
      <c r="M28" s="90">
        <f t="shared" si="13"/>
        <v>4.78204443137706</v>
      </c>
      <c r="N28" s="90">
        <f>C28/C31*100</f>
        <v>13.8461538461538</v>
      </c>
      <c r="O28" s="90">
        <f>E28/E31*100</f>
        <v>1.74497272295536</v>
      </c>
    </row>
    <row r="29" ht="14.25" customHeight="1" spans="1:15">
      <c r="A29" s="89" t="s">
        <v>25</v>
      </c>
      <c r="B29" s="89"/>
      <c r="C29" s="92">
        <f>汇总!BH31</f>
        <v>40</v>
      </c>
      <c r="D29" s="92">
        <f>汇总!BI31</f>
        <v>63676.931125</v>
      </c>
      <c r="E29" s="92">
        <f>汇总!BJ31</f>
        <v>63950.215425</v>
      </c>
      <c r="F29" s="93">
        <f t="shared" si="9"/>
        <v>40</v>
      </c>
      <c r="G29" s="90">
        <f t="shared" si="6"/>
        <v>100</v>
      </c>
      <c r="H29" s="94">
        <v>0</v>
      </c>
      <c r="I29" s="90">
        <f t="shared" si="7"/>
        <v>0</v>
      </c>
      <c r="J29" s="103"/>
      <c r="K29" s="88"/>
      <c r="L29" s="90">
        <f t="shared" si="12"/>
        <v>273.284299999999</v>
      </c>
      <c r="M29" s="90">
        <f t="shared" si="13"/>
        <v>0.429173163925775</v>
      </c>
      <c r="N29" s="90">
        <f>C29/C31*100</f>
        <v>6.15384615384615</v>
      </c>
      <c r="O29" s="90">
        <f>E29/E31*100</f>
        <v>5.20374376571873</v>
      </c>
    </row>
    <row r="30" spans="1:15">
      <c r="A30" s="89" t="s">
        <v>26</v>
      </c>
      <c r="B30" s="89"/>
      <c r="C30" s="93">
        <f>汇总!BW31+汇总!CC31</f>
        <v>16</v>
      </c>
      <c r="D30" s="93">
        <f>汇总!BX31+汇总!CD31</f>
        <v>32111.4188</v>
      </c>
      <c r="E30" s="93">
        <f>汇总!BY31+汇总!CE31</f>
        <v>31920.763</v>
      </c>
      <c r="F30" s="93">
        <f t="shared" si="9"/>
        <v>16</v>
      </c>
      <c r="G30" s="90">
        <f t="shared" si="6"/>
        <v>100</v>
      </c>
      <c r="H30" s="94">
        <v>0</v>
      </c>
      <c r="I30" s="90">
        <f t="shared" si="7"/>
        <v>0</v>
      </c>
      <c r="J30" s="87">
        <f>汇总!BZ31+汇总!CF31</f>
        <v>273.495800000001</v>
      </c>
      <c r="K30" s="88"/>
      <c r="L30" s="90">
        <f>汇总!CA31+汇总!CG31</f>
        <v>82.84</v>
      </c>
      <c r="M30" s="88"/>
      <c r="N30" s="90">
        <f>C30/C31*100</f>
        <v>2.46153846153846</v>
      </c>
      <c r="O30" s="90">
        <f>E30/E31*100</f>
        <v>2.59744975610041</v>
      </c>
    </row>
    <row r="31" spans="1:15">
      <c r="A31" s="89" t="s">
        <v>27</v>
      </c>
      <c r="B31" s="89"/>
      <c r="C31" s="87">
        <f t="shared" ref="C31:F31" si="14">SUM(C20,C26:C30)</f>
        <v>650</v>
      </c>
      <c r="D31" s="87">
        <f t="shared" si="14"/>
        <v>1244556.270085</v>
      </c>
      <c r="E31" s="87">
        <f t="shared" si="14"/>
        <v>1228927.062979</v>
      </c>
      <c r="F31" s="87">
        <f t="shared" si="14"/>
        <v>650</v>
      </c>
      <c r="G31" s="90">
        <f t="shared" si="6"/>
        <v>100</v>
      </c>
      <c r="H31" s="91">
        <f>SUM(H20,H26:H30)</f>
        <v>422</v>
      </c>
      <c r="I31" s="90">
        <f t="shared" si="7"/>
        <v>64.9230769230769</v>
      </c>
      <c r="J31" s="87">
        <f>SUM(J20,J26,J30:J30)</f>
        <v>16964.013156</v>
      </c>
      <c r="K31" s="90">
        <f>J31/SUM(D20,D26,D30)*100</f>
        <v>1.46199119092877</v>
      </c>
      <c r="L31" s="90">
        <f>SUM(L27:L30)</f>
        <v>1334.80605</v>
      </c>
      <c r="M31" s="90">
        <f>L31/SUM(D27,D28,D29,D30)*100</f>
        <v>1.14741602840598</v>
      </c>
      <c r="N31" s="90">
        <f>SUM(N20,N26,N27,N28,N29,N30)</f>
        <v>100</v>
      </c>
      <c r="O31" s="90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" right="0.7" top="0.75" bottom="0.75" header="0.3" footer="0.3"/>
  <pageSetup paperSize="9" scale="64" orientation="landscape" horizontalDpi="300"/>
  <headerFooter/>
  <ignoredErrors>
    <ignoredError sqref="C4:F4 C15 H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M31" sqref="M31"/>
    </sheetView>
  </sheetViews>
  <sheetFormatPr defaultColWidth="8.83333333333333" defaultRowHeight="13.5"/>
  <cols>
    <col min="1" max="1" width="9.08333333333333" style="55" customWidth="1"/>
    <col min="2" max="2" width="25.25" style="55" customWidth="1"/>
    <col min="3" max="3" width="12.75" style="53" customWidth="1"/>
    <col min="4" max="4" width="12.5" style="53" customWidth="1"/>
    <col min="5" max="13" width="12.75" style="53" customWidth="1"/>
    <col min="14" max="14" width="11.0833333333333" style="53" customWidth="1"/>
    <col min="15" max="16" width="12.8333333333333" style="53" customWidth="1"/>
    <col min="17" max="16384" width="8.83333333333333" style="53"/>
  </cols>
  <sheetData>
    <row r="1" s="53" customFormat="1" ht="24" customHeight="1" spans="1:1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24" customHeight="1" spans="1:15">
      <c r="A2" s="57" t="s">
        <v>30</v>
      </c>
      <c r="B2" s="57"/>
      <c r="C2" s="58"/>
      <c r="D2" s="58"/>
      <c r="E2" s="59"/>
      <c r="F2" s="60" t="s">
        <v>31</v>
      </c>
      <c r="G2" s="61"/>
      <c r="H2" s="62"/>
      <c r="I2" s="59"/>
      <c r="J2" s="60" t="s">
        <v>32</v>
      </c>
      <c r="K2" s="84"/>
      <c r="L2" s="84"/>
      <c r="M2" s="84"/>
      <c r="N2" s="84"/>
      <c r="O2" s="84"/>
    </row>
    <row r="3" s="53" customFormat="1" ht="40.5" spans="1:15">
      <c r="A3" s="63" t="s">
        <v>1</v>
      </c>
      <c r="B3" s="63"/>
      <c r="C3" s="64" t="s">
        <v>2</v>
      </c>
      <c r="D3" s="65" t="s">
        <v>3</v>
      </c>
      <c r="E3" s="66" t="s">
        <v>4</v>
      </c>
      <c r="F3" s="67" t="s">
        <v>5</v>
      </c>
      <c r="G3" s="68" t="s">
        <v>6</v>
      </c>
      <c r="H3" s="64" t="s">
        <v>7</v>
      </c>
      <c r="I3" s="68" t="s">
        <v>8</v>
      </c>
      <c r="J3" s="65" t="s">
        <v>9</v>
      </c>
      <c r="K3" s="68" t="s">
        <v>10</v>
      </c>
      <c r="L3" s="65" t="s">
        <v>11</v>
      </c>
      <c r="M3" s="68" t="s">
        <v>12</v>
      </c>
      <c r="N3" s="68" t="s">
        <v>13</v>
      </c>
      <c r="O3" s="68" t="s">
        <v>14</v>
      </c>
    </row>
    <row r="4" s="53" customFormat="1" spans="1:15">
      <c r="A4" s="69" t="s">
        <v>15</v>
      </c>
      <c r="B4" s="69" t="s">
        <v>16</v>
      </c>
      <c r="C4" s="70">
        <f t="shared" ref="C4:F4" si="0">SUM(C5:C9)</f>
        <v>12</v>
      </c>
      <c r="D4" s="70">
        <f t="shared" si="0"/>
        <v>27825.17</v>
      </c>
      <c r="E4" s="71">
        <f t="shared" si="0"/>
        <v>26524.34</v>
      </c>
      <c r="F4" s="72">
        <f t="shared" si="0"/>
        <v>12</v>
      </c>
      <c r="G4" s="73">
        <f t="shared" ref="G4:G15" si="1">F4/C4*100</f>
        <v>100</v>
      </c>
      <c r="H4" s="72">
        <f>SUM(H5:H9)</f>
        <v>12</v>
      </c>
      <c r="I4" s="73">
        <f t="shared" ref="I4:I15" si="2">H4/C4*100</f>
        <v>100</v>
      </c>
      <c r="J4" s="70">
        <f>SUM(J5:J9)</f>
        <v>1300.83</v>
      </c>
      <c r="K4" s="73">
        <f t="shared" ref="K4:K10" si="3">J4/D4*100</f>
        <v>4.67501186875049</v>
      </c>
      <c r="L4" s="85"/>
      <c r="M4" s="85"/>
      <c r="N4" s="73">
        <f>C4/C15*100</f>
        <v>66.6666666666667</v>
      </c>
      <c r="O4" s="73">
        <f>E4/E15*100</f>
        <v>92.2048222540048</v>
      </c>
    </row>
    <row r="5" s="53" customFormat="1" ht="14.25" spans="1:15">
      <c r="A5" s="69"/>
      <c r="B5" s="74" t="s">
        <v>17</v>
      </c>
      <c r="C5" s="75">
        <f>当月!AD7+当月!AD5</f>
        <v>7</v>
      </c>
      <c r="D5" s="75">
        <f>当月!AE7+当月!AE5</f>
        <v>5826.06</v>
      </c>
      <c r="E5" s="76">
        <f>当月!AF7+当月!AF5</f>
        <v>5545.63</v>
      </c>
      <c r="F5" s="77">
        <f t="shared" ref="F5:F14" si="4">C5</f>
        <v>7</v>
      </c>
      <c r="G5" s="73">
        <f t="shared" si="1"/>
        <v>100</v>
      </c>
      <c r="H5" s="78">
        <f t="shared" ref="H5:H9" si="5">C5</f>
        <v>7</v>
      </c>
      <c r="I5" s="73">
        <f t="shared" si="2"/>
        <v>100</v>
      </c>
      <c r="J5" s="70">
        <f t="shared" ref="J5:J10" si="6">D5-E5</f>
        <v>280.43</v>
      </c>
      <c r="K5" s="73">
        <f t="shared" si="3"/>
        <v>4.81337301709904</v>
      </c>
      <c r="L5" s="85"/>
      <c r="M5" s="85"/>
      <c r="N5" s="73">
        <f>C5/C4*100</f>
        <v>58.3333333333333</v>
      </c>
      <c r="O5" s="73">
        <f>E5/E4*100</f>
        <v>20.9077021332105</v>
      </c>
    </row>
    <row r="6" s="53" customFormat="1" ht="14.25" spans="1:15">
      <c r="A6" s="69"/>
      <c r="B6" s="74" t="s">
        <v>18</v>
      </c>
      <c r="C6" s="75">
        <f>当月!AN7+当月!AN5</f>
        <v>0</v>
      </c>
      <c r="D6" s="75">
        <f>当月!AO7+当月!AO5</f>
        <v>0</v>
      </c>
      <c r="E6" s="76">
        <f>当月!AP7+当月!AP5</f>
        <v>0</v>
      </c>
      <c r="F6" s="77">
        <f t="shared" si="4"/>
        <v>0</v>
      </c>
      <c r="G6" s="73" t="e">
        <f t="shared" si="1"/>
        <v>#DIV/0!</v>
      </c>
      <c r="H6" s="78">
        <f t="shared" si="5"/>
        <v>0</v>
      </c>
      <c r="I6" s="73" t="e">
        <f t="shared" si="2"/>
        <v>#DIV/0!</v>
      </c>
      <c r="J6" s="70">
        <f t="shared" si="6"/>
        <v>0</v>
      </c>
      <c r="K6" s="73" t="e">
        <f t="shared" si="3"/>
        <v>#DIV/0!</v>
      </c>
      <c r="L6" s="85"/>
      <c r="M6" s="85"/>
      <c r="N6" s="73">
        <f>C6/C4*100</f>
        <v>0</v>
      </c>
      <c r="O6" s="73">
        <f>E6/E4*100</f>
        <v>0</v>
      </c>
    </row>
    <row r="7" s="53" customFormat="1" ht="14.25" spans="1:15">
      <c r="A7" s="69"/>
      <c r="B7" s="74" t="s">
        <v>19</v>
      </c>
      <c r="C7" s="75">
        <f>当月!AI7+当月!AI5</f>
        <v>4</v>
      </c>
      <c r="D7" s="75">
        <f>当月!AJ7+当月!AJ5</f>
        <v>21561.97</v>
      </c>
      <c r="E7" s="76">
        <f>当月!AK7+当月!AK5</f>
        <v>20556</v>
      </c>
      <c r="F7" s="77">
        <f t="shared" si="4"/>
        <v>4</v>
      </c>
      <c r="G7" s="73">
        <f t="shared" si="1"/>
        <v>100</v>
      </c>
      <c r="H7" s="78">
        <f t="shared" si="5"/>
        <v>4</v>
      </c>
      <c r="I7" s="73">
        <f t="shared" si="2"/>
        <v>100</v>
      </c>
      <c r="J7" s="70">
        <f t="shared" si="6"/>
        <v>1005.97</v>
      </c>
      <c r="K7" s="73">
        <f t="shared" si="3"/>
        <v>4.66548279215675</v>
      </c>
      <c r="L7" s="85"/>
      <c r="M7" s="85"/>
      <c r="N7" s="73">
        <f>C7/C4*100</f>
        <v>33.3333333333333</v>
      </c>
      <c r="O7" s="73">
        <f>E7/E4*100</f>
        <v>77.4986295606224</v>
      </c>
    </row>
    <row r="8" s="53" customFormat="1" spans="1:15">
      <c r="A8" s="69"/>
      <c r="B8" s="74" t="s">
        <v>20</v>
      </c>
      <c r="C8" s="79"/>
      <c r="D8" s="79"/>
      <c r="E8" s="80"/>
      <c r="F8" s="77">
        <f t="shared" si="4"/>
        <v>0</v>
      </c>
      <c r="G8" s="73" t="e">
        <f t="shared" si="1"/>
        <v>#DIV/0!</v>
      </c>
      <c r="H8" s="78">
        <f t="shared" si="5"/>
        <v>0</v>
      </c>
      <c r="I8" s="73" t="e">
        <f t="shared" si="2"/>
        <v>#DIV/0!</v>
      </c>
      <c r="J8" s="70">
        <f t="shared" si="6"/>
        <v>0</v>
      </c>
      <c r="K8" s="73" t="e">
        <f t="shared" si="3"/>
        <v>#DIV/0!</v>
      </c>
      <c r="L8" s="85"/>
      <c r="M8" s="85"/>
      <c r="N8" s="73">
        <f>C8/C4*100</f>
        <v>0</v>
      </c>
      <c r="O8" s="73">
        <f>E8/E4*100</f>
        <v>0</v>
      </c>
    </row>
    <row r="9" s="53" customFormat="1" spans="1:15">
      <c r="A9" s="69"/>
      <c r="B9" s="74" t="s">
        <v>21</v>
      </c>
      <c r="C9" s="79">
        <f>当月!AS7+当月!AX7+当月!AS5+当月!AX5</f>
        <v>1</v>
      </c>
      <c r="D9" s="79">
        <f>当月!AT7+当月!AY7+当月!AT5+当月!AY5</f>
        <v>437.14</v>
      </c>
      <c r="E9" s="80">
        <f>当月!AU7+当月!AZ7</f>
        <v>422.71</v>
      </c>
      <c r="F9" s="77">
        <f t="shared" si="4"/>
        <v>1</v>
      </c>
      <c r="G9" s="73">
        <f t="shared" si="1"/>
        <v>100</v>
      </c>
      <c r="H9" s="78">
        <f t="shared" si="5"/>
        <v>1</v>
      </c>
      <c r="I9" s="73">
        <f t="shared" si="2"/>
        <v>100</v>
      </c>
      <c r="J9" s="70">
        <f t="shared" si="6"/>
        <v>14.43</v>
      </c>
      <c r="K9" s="73">
        <f t="shared" si="3"/>
        <v>3.30100196733312</v>
      </c>
      <c r="L9" s="85"/>
      <c r="M9" s="85"/>
      <c r="N9" s="73">
        <f>C9/C4*100</f>
        <v>8.33333333333333</v>
      </c>
      <c r="O9" s="73">
        <f>E9/E4*100</f>
        <v>1.59366830616709</v>
      </c>
    </row>
    <row r="10" s="53" customFormat="1" ht="14.25" spans="1:15">
      <c r="A10" s="69" t="s">
        <v>22</v>
      </c>
      <c r="B10" s="69"/>
      <c r="C10" s="75">
        <f>当月!BC7</f>
        <v>0</v>
      </c>
      <c r="D10" s="75">
        <f>当月!BD7</f>
        <v>0</v>
      </c>
      <c r="E10" s="76">
        <f>当月!BE7+当月!BE5</f>
        <v>0</v>
      </c>
      <c r="F10" s="77">
        <f t="shared" si="4"/>
        <v>0</v>
      </c>
      <c r="G10" s="73" t="e">
        <f t="shared" si="1"/>
        <v>#DIV/0!</v>
      </c>
      <c r="H10" s="78">
        <v>0</v>
      </c>
      <c r="I10" s="73" t="e">
        <f t="shared" si="2"/>
        <v>#DIV/0!</v>
      </c>
      <c r="J10" s="70">
        <f t="shared" si="6"/>
        <v>0</v>
      </c>
      <c r="K10" s="73" t="e">
        <f t="shared" si="3"/>
        <v>#DIV/0!</v>
      </c>
      <c r="L10" s="85"/>
      <c r="M10" s="85"/>
      <c r="N10" s="73">
        <f>C10/C15*100</f>
        <v>0</v>
      </c>
      <c r="O10" s="73">
        <f>E10/E15*100</f>
        <v>0</v>
      </c>
    </row>
    <row r="11" s="53" customFormat="1" ht="14.25" customHeight="1" spans="1:15">
      <c r="A11" s="69" t="s">
        <v>23</v>
      </c>
      <c r="B11" s="69"/>
      <c r="C11" s="79">
        <f>当月!BM7+当月!BM5</f>
        <v>0</v>
      </c>
      <c r="D11" s="79">
        <f>当月!BN7+当月!BN5</f>
        <v>0</v>
      </c>
      <c r="E11" s="79">
        <f>当月!BO7+当月!BO5</f>
        <v>0</v>
      </c>
      <c r="F11" s="77">
        <f t="shared" si="4"/>
        <v>0</v>
      </c>
      <c r="G11" s="73" t="e">
        <f t="shared" si="1"/>
        <v>#DIV/0!</v>
      </c>
      <c r="H11" s="78">
        <v>0</v>
      </c>
      <c r="I11" s="73" t="e">
        <f t="shared" si="2"/>
        <v>#DIV/0!</v>
      </c>
      <c r="J11" s="86"/>
      <c r="K11" s="85"/>
      <c r="L11" s="73">
        <f t="shared" ref="L11:L13" si="7">E11-D11</f>
        <v>0</v>
      </c>
      <c r="M11" s="73" t="e">
        <f t="shared" ref="M11:M13" si="8">L11/D11*100</f>
        <v>#DIV/0!</v>
      </c>
      <c r="N11" s="73">
        <f>C11/C15*100</f>
        <v>0</v>
      </c>
      <c r="O11" s="73">
        <f>E11/E15*100</f>
        <v>0</v>
      </c>
    </row>
    <row r="12" s="53" customFormat="1" ht="14.25" customHeight="1" spans="1:15">
      <c r="A12" s="69" t="s">
        <v>24</v>
      </c>
      <c r="B12" s="69"/>
      <c r="C12" s="81">
        <f>当月!BR7+当月!BR5</f>
        <v>4</v>
      </c>
      <c r="D12" s="81">
        <f>当月!BS7+当月!BS5</f>
        <v>23.30413</v>
      </c>
      <c r="E12" s="81">
        <f>当月!BT7+当月!BT5</f>
        <v>37.15413</v>
      </c>
      <c r="F12" s="77">
        <f t="shared" si="4"/>
        <v>4</v>
      </c>
      <c r="G12" s="73">
        <f t="shared" si="1"/>
        <v>100</v>
      </c>
      <c r="H12" s="78">
        <v>0</v>
      </c>
      <c r="I12" s="73">
        <f t="shared" si="2"/>
        <v>0</v>
      </c>
      <c r="J12" s="86"/>
      <c r="K12" s="85"/>
      <c r="L12" s="73">
        <f t="shared" si="7"/>
        <v>13.85</v>
      </c>
      <c r="M12" s="73">
        <f t="shared" si="8"/>
        <v>59.4315256566111</v>
      </c>
      <c r="N12" s="73">
        <f>C12/C15*100</f>
        <v>22.2222222222222</v>
      </c>
      <c r="O12" s="73">
        <f>E12/E15*100</f>
        <v>0.12915646355959</v>
      </c>
    </row>
    <row r="13" s="53" customFormat="1" ht="14.25" customHeight="1" spans="1:15">
      <c r="A13" s="69" t="s">
        <v>25</v>
      </c>
      <c r="B13" s="69"/>
      <c r="C13" s="81">
        <f>当月!BH7+当月!BH5</f>
        <v>2</v>
      </c>
      <c r="D13" s="81">
        <f>当月!BI7+当月!BI5</f>
        <v>2205.26595</v>
      </c>
      <c r="E13" s="81">
        <f>当月!BJ7+当月!BJ5</f>
        <v>2205.26595</v>
      </c>
      <c r="F13" s="77">
        <f t="shared" si="4"/>
        <v>2</v>
      </c>
      <c r="G13" s="73">
        <f t="shared" si="1"/>
        <v>100</v>
      </c>
      <c r="H13" s="78">
        <v>0</v>
      </c>
      <c r="I13" s="73">
        <f t="shared" si="2"/>
        <v>0</v>
      </c>
      <c r="J13" s="86"/>
      <c r="K13" s="85"/>
      <c r="L13" s="73">
        <f t="shared" si="7"/>
        <v>0</v>
      </c>
      <c r="M13" s="73">
        <f t="shared" si="8"/>
        <v>0</v>
      </c>
      <c r="N13" s="73">
        <f>C13/C15*100</f>
        <v>11.1111111111111</v>
      </c>
      <c r="O13" s="73">
        <f>E13/E15*100</f>
        <v>7.66602128243564</v>
      </c>
    </row>
    <row r="14" s="53" customFormat="1" spans="1:15">
      <c r="A14" s="69" t="s">
        <v>26</v>
      </c>
      <c r="B14" s="69"/>
      <c r="C14" s="79">
        <f>当月!BW7+当月!CC7+当月!BW5+当月!CC5</f>
        <v>0</v>
      </c>
      <c r="D14" s="79">
        <f>当月!BX7+当月!CD7+当月!BX5+当月!CD5</f>
        <v>0</v>
      </c>
      <c r="E14" s="79">
        <f>当月!BY7+当月!CE7+当月!BY5+当月!CE5</f>
        <v>0</v>
      </c>
      <c r="F14" s="77">
        <f t="shared" si="4"/>
        <v>0</v>
      </c>
      <c r="G14" s="73" t="e">
        <f t="shared" si="1"/>
        <v>#DIV/0!</v>
      </c>
      <c r="H14" s="78">
        <v>0</v>
      </c>
      <c r="I14" s="73" t="e">
        <f t="shared" si="2"/>
        <v>#DIV/0!</v>
      </c>
      <c r="J14" s="70">
        <f>当月!BZ5+当月!CF5+当月!BZ7+当月!CF7</f>
        <v>0</v>
      </c>
      <c r="K14" s="85"/>
      <c r="L14" s="73">
        <f>当月!CA5+当月!CG5+当月!CA7+当月!CG7</f>
        <v>0</v>
      </c>
      <c r="M14" s="85"/>
      <c r="N14" s="73">
        <f>C14/C15*100</f>
        <v>0</v>
      </c>
      <c r="O14" s="73">
        <f>E14/E15*100</f>
        <v>0</v>
      </c>
    </row>
    <row r="15" s="53" customFormat="1" spans="1:15">
      <c r="A15" s="69" t="s">
        <v>27</v>
      </c>
      <c r="B15" s="69"/>
      <c r="C15" s="70">
        <f t="shared" ref="C15:F15" si="9">SUM(C4,C10:C14)</f>
        <v>18</v>
      </c>
      <c r="D15" s="70">
        <f t="shared" si="9"/>
        <v>30053.74008</v>
      </c>
      <c r="E15" s="70">
        <f t="shared" si="9"/>
        <v>28766.76008</v>
      </c>
      <c r="F15" s="72">
        <f t="shared" si="9"/>
        <v>18</v>
      </c>
      <c r="G15" s="73">
        <f t="shared" si="1"/>
        <v>100</v>
      </c>
      <c r="H15" s="72">
        <f>SUM(H4,H10:H14)</f>
        <v>12</v>
      </c>
      <c r="I15" s="73">
        <f t="shared" si="2"/>
        <v>66.6666666666667</v>
      </c>
      <c r="J15" s="70">
        <f>SUM(J4,J10,J14:J14)</f>
        <v>1300.83</v>
      </c>
      <c r="K15" s="73">
        <f>J15/SUM(D4,D10,D14)*100</f>
        <v>4.67501186875049</v>
      </c>
      <c r="L15" s="73">
        <f>SUM(L11:L14)</f>
        <v>13.85</v>
      </c>
      <c r="M15" s="73">
        <f>L15/SUM(D11,D12,D13,D14)*100</f>
        <v>0.62147473504625</v>
      </c>
      <c r="N15" s="73">
        <f>SUM(N4,N10,N11,N12,N13,N14)</f>
        <v>100</v>
      </c>
      <c r="O15" s="73">
        <f>SUM(O4,O10,O11,O12,O13,O14)</f>
        <v>100</v>
      </c>
    </row>
    <row r="16" s="54" customFormat="1" ht="47" customHeight="1"/>
    <row r="17" s="53" customFormat="1" ht="24" customHeight="1" spans="1:15">
      <c r="A17" s="56" t="s">
        <v>33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="53" customFormat="1" ht="24" customHeight="1" spans="1:15">
      <c r="A18" s="57" t="s">
        <v>30</v>
      </c>
      <c r="B18" s="57"/>
      <c r="C18" s="58"/>
      <c r="D18" s="58"/>
      <c r="E18" s="59"/>
      <c r="F18" s="60" t="s">
        <v>31</v>
      </c>
      <c r="G18" s="61"/>
      <c r="H18" s="62"/>
      <c r="I18" s="59"/>
      <c r="J18" s="60" t="s">
        <v>32</v>
      </c>
      <c r="K18" s="84"/>
      <c r="L18" s="84"/>
      <c r="M18" s="84"/>
      <c r="N18" s="84"/>
      <c r="O18" s="84"/>
    </row>
    <row r="19" s="53" customFormat="1" ht="40.5" spans="1:15">
      <c r="A19" s="63" t="s">
        <v>1</v>
      </c>
      <c r="B19" s="63"/>
      <c r="C19" s="64" t="s">
        <v>2</v>
      </c>
      <c r="D19" s="65" t="s">
        <v>3</v>
      </c>
      <c r="E19" s="66" t="s">
        <v>4</v>
      </c>
      <c r="F19" s="67" t="s">
        <v>5</v>
      </c>
      <c r="G19" s="68" t="s">
        <v>6</v>
      </c>
      <c r="H19" s="64" t="s">
        <v>7</v>
      </c>
      <c r="I19" s="68" t="s">
        <v>8</v>
      </c>
      <c r="J19" s="65" t="s">
        <v>9</v>
      </c>
      <c r="K19" s="68" t="s">
        <v>10</v>
      </c>
      <c r="L19" s="65" t="s">
        <v>11</v>
      </c>
      <c r="M19" s="68" t="s">
        <v>12</v>
      </c>
      <c r="N19" s="68" t="s">
        <v>13</v>
      </c>
      <c r="O19" s="68" t="s">
        <v>14</v>
      </c>
    </row>
    <row r="20" s="53" customFormat="1" spans="1:15">
      <c r="A20" s="69" t="s">
        <v>15</v>
      </c>
      <c r="B20" s="69" t="s">
        <v>16</v>
      </c>
      <c r="C20" s="70">
        <f t="shared" ref="C20:F20" si="10">SUM(C21:C25)</f>
        <v>111</v>
      </c>
      <c r="D20" s="70">
        <f t="shared" si="10"/>
        <v>152764.040965</v>
      </c>
      <c r="E20" s="71">
        <f t="shared" si="10"/>
        <v>147816.469983</v>
      </c>
      <c r="F20" s="72">
        <f t="shared" si="10"/>
        <v>111</v>
      </c>
      <c r="G20" s="73">
        <f t="shared" ref="G20:G31" si="11">F20/C20*100</f>
        <v>100</v>
      </c>
      <c r="H20" s="72">
        <f>SUM(H21:H25)</f>
        <v>111</v>
      </c>
      <c r="I20" s="73">
        <f t="shared" ref="I20:I31" si="12">H20/C20*100</f>
        <v>100</v>
      </c>
      <c r="J20" s="70">
        <f>SUM(J21:J25)</f>
        <v>4947.570982</v>
      </c>
      <c r="K20" s="73">
        <f t="shared" ref="K20:K26" si="13">J20/D20*100</f>
        <v>3.23870130087325</v>
      </c>
      <c r="L20" s="85"/>
      <c r="M20" s="85"/>
      <c r="N20" s="73">
        <f>C20/C31*100</f>
        <v>60.3260869565217</v>
      </c>
      <c r="O20" s="73">
        <f>E20/E31*100</f>
        <v>81.379722830297</v>
      </c>
    </row>
    <row r="21" s="53" customFormat="1" ht="14.25" spans="1:15">
      <c r="A21" s="69"/>
      <c r="B21" s="74" t="s">
        <v>17</v>
      </c>
      <c r="C21" s="75">
        <f>汇总!AD7+汇总!AD5</f>
        <v>45</v>
      </c>
      <c r="D21" s="75">
        <f>汇总!AE7+汇总!AE5</f>
        <v>61101.608137</v>
      </c>
      <c r="E21" s="76">
        <f>汇总!AF7+汇总!AF5</f>
        <v>59561.292083</v>
      </c>
      <c r="F21" s="77">
        <f t="shared" ref="F21:F30" si="14">C21</f>
        <v>45</v>
      </c>
      <c r="G21" s="73">
        <f t="shared" si="11"/>
        <v>100</v>
      </c>
      <c r="H21" s="78">
        <f t="shared" ref="H21:H25" si="15">C21</f>
        <v>45</v>
      </c>
      <c r="I21" s="73">
        <f t="shared" si="12"/>
        <v>100</v>
      </c>
      <c r="J21" s="70">
        <f t="shared" ref="J21:J26" si="16">D21-E21</f>
        <v>1540.31605400001</v>
      </c>
      <c r="K21" s="73">
        <f t="shared" si="13"/>
        <v>2.52090918875059</v>
      </c>
      <c r="L21" s="85"/>
      <c r="M21" s="85"/>
      <c r="N21" s="73">
        <f>C21/C20*100</f>
        <v>40.5405405405405</v>
      </c>
      <c r="O21" s="73">
        <f>E21/E20*100</f>
        <v>40.2940836632413</v>
      </c>
    </row>
    <row r="22" s="53" customFormat="1" ht="14.25" spans="1:15">
      <c r="A22" s="69"/>
      <c r="B22" s="74" t="s">
        <v>18</v>
      </c>
      <c r="C22" s="75">
        <f>汇总!AN7+汇总!AN5</f>
        <v>7</v>
      </c>
      <c r="D22" s="75">
        <f>汇总!AO7+汇总!AO5</f>
        <v>23919.2</v>
      </c>
      <c r="E22" s="76">
        <f>汇总!AP7+汇总!AP5</f>
        <v>23120.77</v>
      </c>
      <c r="F22" s="77">
        <f t="shared" si="14"/>
        <v>7</v>
      </c>
      <c r="G22" s="73">
        <f t="shared" si="11"/>
        <v>100</v>
      </c>
      <c r="H22" s="78">
        <f t="shared" si="15"/>
        <v>7</v>
      </c>
      <c r="I22" s="73">
        <f t="shared" si="12"/>
        <v>100</v>
      </c>
      <c r="J22" s="70">
        <f t="shared" si="16"/>
        <v>798.43</v>
      </c>
      <c r="K22" s="73">
        <f t="shared" si="13"/>
        <v>3.33802969998997</v>
      </c>
      <c r="L22" s="85"/>
      <c r="M22" s="85"/>
      <c r="N22" s="73">
        <f>C22/C20*100</f>
        <v>6.30630630630631</v>
      </c>
      <c r="O22" s="73">
        <f>E22/E20*100</f>
        <v>15.6415384582375</v>
      </c>
    </row>
    <row r="23" s="53" customFormat="1" ht="14.25" spans="1:15">
      <c r="A23" s="69"/>
      <c r="B23" s="74" t="s">
        <v>19</v>
      </c>
      <c r="C23" s="75">
        <f>汇总!AI7+汇总!AI5</f>
        <v>18</v>
      </c>
      <c r="D23" s="75">
        <f>汇总!AJ7+汇总!AJ5</f>
        <v>31971.439862</v>
      </c>
      <c r="E23" s="76">
        <f>汇总!AK7+汇总!AK5</f>
        <v>30345.8879</v>
      </c>
      <c r="F23" s="77">
        <f t="shared" si="14"/>
        <v>18</v>
      </c>
      <c r="G23" s="73">
        <f t="shared" si="11"/>
        <v>100</v>
      </c>
      <c r="H23" s="78">
        <f t="shared" si="15"/>
        <v>18</v>
      </c>
      <c r="I23" s="73">
        <f t="shared" si="12"/>
        <v>100</v>
      </c>
      <c r="J23" s="70">
        <f t="shared" si="16"/>
        <v>1625.551962</v>
      </c>
      <c r="K23" s="73">
        <f t="shared" si="13"/>
        <v>5.08438771921582</v>
      </c>
      <c r="L23" s="85"/>
      <c r="M23" s="85"/>
      <c r="N23" s="73">
        <f>C23/C20*100</f>
        <v>16.2162162162162</v>
      </c>
      <c r="O23" s="73">
        <f>E23/E20*100</f>
        <v>20.5294362011825</v>
      </c>
    </row>
    <row r="24" s="53" customFormat="1" spans="1:15">
      <c r="A24" s="69"/>
      <c r="B24" s="74" t="s">
        <v>20</v>
      </c>
      <c r="C24" s="79"/>
      <c r="D24" s="79"/>
      <c r="E24" s="80"/>
      <c r="F24" s="77">
        <f t="shared" si="14"/>
        <v>0</v>
      </c>
      <c r="G24" s="73" t="e">
        <f t="shared" si="11"/>
        <v>#DIV/0!</v>
      </c>
      <c r="H24" s="78">
        <f t="shared" si="15"/>
        <v>0</v>
      </c>
      <c r="I24" s="73" t="e">
        <f t="shared" si="12"/>
        <v>#DIV/0!</v>
      </c>
      <c r="J24" s="70">
        <f t="shared" si="16"/>
        <v>0</v>
      </c>
      <c r="K24" s="73" t="e">
        <f t="shared" si="13"/>
        <v>#DIV/0!</v>
      </c>
      <c r="L24" s="85"/>
      <c r="M24" s="85"/>
      <c r="N24" s="73">
        <f>C24/C20*100</f>
        <v>0</v>
      </c>
      <c r="O24" s="73">
        <f>E24/E20*100</f>
        <v>0</v>
      </c>
    </row>
    <row r="25" s="53" customFormat="1" spans="1:15">
      <c r="A25" s="69"/>
      <c r="B25" s="74" t="s">
        <v>21</v>
      </c>
      <c r="C25" s="79">
        <f>汇总!AS7+汇总!AX7+汇总!AS5+汇总!AX5</f>
        <v>41</v>
      </c>
      <c r="D25" s="79">
        <f>汇总!AT7+汇总!AY7+汇总!AT5+汇总!AY5</f>
        <v>35771.792966</v>
      </c>
      <c r="E25" s="80">
        <f>汇总!AU7+汇总!AZ7+汇总!AU5+汇总!AZ5</f>
        <v>34788.52</v>
      </c>
      <c r="F25" s="77">
        <f t="shared" si="14"/>
        <v>41</v>
      </c>
      <c r="G25" s="73">
        <f t="shared" si="11"/>
        <v>100</v>
      </c>
      <c r="H25" s="78">
        <f t="shared" si="15"/>
        <v>41</v>
      </c>
      <c r="I25" s="73">
        <f t="shared" si="12"/>
        <v>100</v>
      </c>
      <c r="J25" s="70">
        <f t="shared" si="16"/>
        <v>983.272965999997</v>
      </c>
      <c r="K25" s="73">
        <f t="shared" si="13"/>
        <v>2.74873827804653</v>
      </c>
      <c r="L25" s="85"/>
      <c r="M25" s="85"/>
      <c r="N25" s="73">
        <f>C25/C20*100</f>
        <v>36.9369369369369</v>
      </c>
      <c r="O25" s="73">
        <f>E25/E20*100</f>
        <v>23.5349416773388</v>
      </c>
    </row>
    <row r="26" s="53" customFormat="1" ht="14.25" spans="1:15">
      <c r="A26" s="69" t="s">
        <v>22</v>
      </c>
      <c r="B26" s="69"/>
      <c r="C26" s="75">
        <f>汇总!BC7+汇总!BC5</f>
        <v>33</v>
      </c>
      <c r="D26" s="75">
        <f>汇总!BD7+汇总!BD5</f>
        <v>9302.95</v>
      </c>
      <c r="E26" s="76">
        <f>汇总!BE7+汇总!BE5</f>
        <v>8374.2925</v>
      </c>
      <c r="F26" s="77">
        <f t="shared" si="14"/>
        <v>33</v>
      </c>
      <c r="G26" s="73">
        <f t="shared" si="11"/>
        <v>100</v>
      </c>
      <c r="H26" s="78">
        <v>0</v>
      </c>
      <c r="I26" s="73">
        <f t="shared" si="12"/>
        <v>0</v>
      </c>
      <c r="J26" s="70">
        <f t="shared" si="16"/>
        <v>928.657500000001</v>
      </c>
      <c r="K26" s="73">
        <f t="shared" si="13"/>
        <v>9.98239805653047</v>
      </c>
      <c r="L26" s="85"/>
      <c r="M26" s="85"/>
      <c r="N26" s="73">
        <f>C26/C31*100</f>
        <v>17.9347826086957</v>
      </c>
      <c r="O26" s="73">
        <f>E26/E31*100</f>
        <v>4.61043077695072</v>
      </c>
    </row>
    <row r="27" s="53" customFormat="1" ht="14.25" customHeight="1" spans="1:15">
      <c r="A27" s="69" t="s">
        <v>23</v>
      </c>
      <c r="B27" s="69"/>
      <c r="C27" s="79">
        <f>汇总!BM7+汇总!BM5</f>
        <v>2</v>
      </c>
      <c r="D27" s="79">
        <f>汇总!BN7+汇总!BN5</f>
        <v>77.37</v>
      </c>
      <c r="E27" s="80">
        <f>汇总!BO7+汇总!BO5</f>
        <v>77.37</v>
      </c>
      <c r="F27" s="77">
        <f t="shared" si="14"/>
        <v>2</v>
      </c>
      <c r="G27" s="73">
        <f t="shared" si="11"/>
        <v>100</v>
      </c>
      <c r="H27" s="78">
        <v>0</v>
      </c>
      <c r="I27" s="73">
        <f t="shared" si="12"/>
        <v>0</v>
      </c>
      <c r="J27" s="86"/>
      <c r="K27" s="85"/>
      <c r="L27" s="73">
        <f t="shared" ref="L27:L29" si="17">E27-D27</f>
        <v>0</v>
      </c>
      <c r="M27" s="73">
        <f t="shared" ref="M27:M29" si="18">L27/D27*100</f>
        <v>0</v>
      </c>
      <c r="N27" s="73">
        <f>C27/C31*100</f>
        <v>1.08695652173913</v>
      </c>
      <c r="O27" s="73">
        <f>E27/E31*100</f>
        <v>0.0425957212758782</v>
      </c>
    </row>
    <row r="28" s="53" customFormat="1" ht="14.25" customHeight="1" spans="1:15">
      <c r="A28" s="82" t="s">
        <v>24</v>
      </c>
      <c r="B28" s="82"/>
      <c r="C28" s="83">
        <f>汇总!BR7+汇总!BR5</f>
        <v>23</v>
      </c>
      <c r="D28" s="83">
        <f>汇总!BS7+汇总!BS5</f>
        <v>223.304534</v>
      </c>
      <c r="E28" s="81">
        <f>汇总!BT7+汇总!BT5</f>
        <v>551.414534</v>
      </c>
      <c r="F28" s="77">
        <f t="shared" si="14"/>
        <v>23</v>
      </c>
      <c r="G28" s="73">
        <f t="shared" si="11"/>
        <v>100</v>
      </c>
      <c r="H28" s="78">
        <v>0</v>
      </c>
      <c r="I28" s="73">
        <f t="shared" si="12"/>
        <v>0</v>
      </c>
      <c r="J28" s="86"/>
      <c r="K28" s="85"/>
      <c r="L28" s="73">
        <f t="shared" si="17"/>
        <v>328.11</v>
      </c>
      <c r="M28" s="73">
        <f t="shared" si="18"/>
        <v>146.933872824992</v>
      </c>
      <c r="N28" s="73">
        <f>C28/C31*100</f>
        <v>12.5</v>
      </c>
      <c r="O28" s="73">
        <f>E28/E31*100</f>
        <v>0.303578903938636</v>
      </c>
    </row>
    <row r="29" s="53" customFormat="1" ht="14.25" customHeight="1" spans="1:15">
      <c r="A29" s="69" t="s">
        <v>25</v>
      </c>
      <c r="B29" s="69"/>
      <c r="C29" s="81">
        <f>汇总!BH7+汇总!BH5</f>
        <v>7</v>
      </c>
      <c r="D29" s="81">
        <f>汇总!BI7+汇总!BI5</f>
        <v>8404.077125</v>
      </c>
      <c r="E29" s="81">
        <f>汇总!BJ7+汇总!BJ5</f>
        <v>8404.081925</v>
      </c>
      <c r="F29" s="77">
        <f t="shared" si="14"/>
        <v>7</v>
      </c>
      <c r="G29" s="73">
        <f t="shared" si="11"/>
        <v>100</v>
      </c>
      <c r="H29" s="78">
        <v>0</v>
      </c>
      <c r="I29" s="73">
        <f t="shared" si="12"/>
        <v>0</v>
      </c>
      <c r="J29" s="86"/>
      <c r="K29" s="85"/>
      <c r="L29" s="73">
        <f t="shared" si="17"/>
        <v>0.0047999999987951</v>
      </c>
      <c r="M29" s="73">
        <f t="shared" si="18"/>
        <v>5.71151350398287e-5</v>
      </c>
      <c r="N29" s="73">
        <f>C29/C31*100</f>
        <v>3.80434782608696</v>
      </c>
      <c r="O29" s="73">
        <f>E29/E31*100</f>
        <v>4.6268312169697</v>
      </c>
    </row>
    <row r="30" s="53" customFormat="1" spans="1:15">
      <c r="A30" s="69" t="s">
        <v>26</v>
      </c>
      <c r="B30" s="69"/>
      <c r="C30" s="79">
        <f>汇总!BW7+汇总!CC7+汇总!BW5+汇总!CC5</f>
        <v>8</v>
      </c>
      <c r="D30" s="79">
        <f>汇总!BX7+汇总!CD7+汇总!BX5+汇总!CD5</f>
        <v>16660.8788</v>
      </c>
      <c r="E30" s="79">
        <f>汇总!BY7+汇总!CE7+汇总!BY5+汇总!CE5</f>
        <v>16414.333</v>
      </c>
      <c r="F30" s="77">
        <f t="shared" si="14"/>
        <v>8</v>
      </c>
      <c r="G30" s="73">
        <f t="shared" si="11"/>
        <v>100</v>
      </c>
      <c r="H30" s="78">
        <v>0</v>
      </c>
      <c r="I30" s="73">
        <f t="shared" si="12"/>
        <v>0</v>
      </c>
      <c r="J30" s="70">
        <f>汇总!BZ5+汇总!CF5+汇总!BZ7+汇总!CF7</f>
        <v>246.545800000001</v>
      </c>
      <c r="K30" s="85"/>
      <c r="L30" s="73">
        <f>汇总!CA5+汇总!CG5+汇总!CA7+汇总!CG7</f>
        <v>0</v>
      </c>
      <c r="M30" s="85"/>
      <c r="N30" s="73">
        <f>C30/C31*100</f>
        <v>4.34782608695652</v>
      </c>
      <c r="O30" s="73">
        <f>E30/E31*100</f>
        <v>9.03684055056804</v>
      </c>
    </row>
    <row r="31" s="53" customFormat="1" spans="1:15">
      <c r="A31" s="69" t="s">
        <v>27</v>
      </c>
      <c r="B31" s="69"/>
      <c r="C31" s="70">
        <f t="shared" ref="C31:F31" si="19">SUM(C20,C26:C30)</f>
        <v>184</v>
      </c>
      <c r="D31" s="70">
        <f t="shared" si="19"/>
        <v>187432.621424</v>
      </c>
      <c r="E31" s="70">
        <f t="shared" si="19"/>
        <v>181637.961942</v>
      </c>
      <c r="F31" s="72">
        <f t="shared" si="19"/>
        <v>184</v>
      </c>
      <c r="G31" s="73">
        <f t="shared" si="11"/>
        <v>100</v>
      </c>
      <c r="H31" s="72">
        <f>SUM(H20,H26:H30)</f>
        <v>111</v>
      </c>
      <c r="I31" s="73">
        <f t="shared" si="12"/>
        <v>60.3260869565217</v>
      </c>
      <c r="J31" s="70">
        <f>SUM(J20,J26,J30:J30)</f>
        <v>6122.77428200001</v>
      </c>
      <c r="K31" s="73">
        <f>J31/SUM(D20,D26,D30)*100</f>
        <v>3.42575239667463</v>
      </c>
      <c r="L31" s="73">
        <f>SUM(L27:L30)</f>
        <v>328.114799999999</v>
      </c>
      <c r="M31" s="73">
        <f>L31/SUM(D27,D28,D29,D30)*100</f>
        <v>1.29354088214109</v>
      </c>
      <c r="N31" s="73">
        <f>SUM(N20,N26,N27,N28,N29,N30)</f>
        <v>100</v>
      </c>
      <c r="O31" s="73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M31" sqref="M31"/>
    </sheetView>
  </sheetViews>
  <sheetFormatPr defaultColWidth="8.83333333333333" defaultRowHeight="13.5"/>
  <cols>
    <col min="1" max="1" width="9.08333333333333" style="55" customWidth="1"/>
    <col min="2" max="2" width="25.25" style="55" customWidth="1"/>
    <col min="3" max="3" width="12.75" style="53" customWidth="1"/>
    <col min="4" max="4" width="12.5" style="53" customWidth="1"/>
    <col min="5" max="13" width="12.75" style="53" customWidth="1"/>
    <col min="14" max="14" width="11.0833333333333" style="53" customWidth="1"/>
    <col min="15" max="16" width="12.8333333333333" style="53" customWidth="1"/>
    <col min="17" max="16384" width="8.83333333333333" style="53"/>
  </cols>
  <sheetData>
    <row r="1" s="53" customFormat="1" ht="24" customHeight="1" spans="1:1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24" customHeight="1" spans="1:15">
      <c r="A2" s="57" t="s">
        <v>30</v>
      </c>
      <c r="B2" s="57"/>
      <c r="C2" s="58"/>
      <c r="D2" s="58"/>
      <c r="E2" s="59"/>
      <c r="F2" s="60" t="s">
        <v>31</v>
      </c>
      <c r="G2" s="61"/>
      <c r="H2" s="62"/>
      <c r="I2" s="59"/>
      <c r="J2" s="60" t="s">
        <v>32</v>
      </c>
      <c r="K2" s="84"/>
      <c r="L2" s="84"/>
      <c r="M2" s="84"/>
      <c r="N2" s="84"/>
      <c r="O2" s="84"/>
    </row>
    <row r="3" s="53" customFormat="1" ht="40.5" spans="1:15">
      <c r="A3" s="63" t="s">
        <v>1</v>
      </c>
      <c r="B3" s="63"/>
      <c r="C3" s="64" t="s">
        <v>2</v>
      </c>
      <c r="D3" s="65" t="s">
        <v>3</v>
      </c>
      <c r="E3" s="66" t="s">
        <v>4</v>
      </c>
      <c r="F3" s="67" t="s">
        <v>5</v>
      </c>
      <c r="G3" s="68" t="s">
        <v>6</v>
      </c>
      <c r="H3" s="64" t="s">
        <v>7</v>
      </c>
      <c r="I3" s="68" t="s">
        <v>8</v>
      </c>
      <c r="J3" s="65" t="s">
        <v>9</v>
      </c>
      <c r="K3" s="68" t="s">
        <v>10</v>
      </c>
      <c r="L3" s="65" t="s">
        <v>11</v>
      </c>
      <c r="M3" s="68" t="s">
        <v>12</v>
      </c>
      <c r="N3" s="68" t="s">
        <v>13</v>
      </c>
      <c r="O3" s="68" t="s">
        <v>14</v>
      </c>
    </row>
    <row r="4" s="53" customFormat="1" spans="1:15">
      <c r="A4" s="69" t="s">
        <v>15</v>
      </c>
      <c r="B4" s="69" t="s">
        <v>16</v>
      </c>
      <c r="C4" s="70">
        <f t="shared" ref="C4:F4" si="0">SUM(C5:C9)</f>
        <v>9</v>
      </c>
      <c r="D4" s="70">
        <f t="shared" si="0"/>
        <v>10163.2</v>
      </c>
      <c r="E4" s="71">
        <f t="shared" si="0"/>
        <v>9690.34</v>
      </c>
      <c r="F4" s="72">
        <f t="shared" si="0"/>
        <v>9</v>
      </c>
      <c r="G4" s="73">
        <f t="shared" ref="G4:G15" si="1">F4/C4*100</f>
        <v>100</v>
      </c>
      <c r="H4" s="72">
        <f>SUM(H5:H9)</f>
        <v>9</v>
      </c>
      <c r="I4" s="73">
        <f t="shared" ref="I4:I15" si="2">H4/C4*100</f>
        <v>100</v>
      </c>
      <c r="J4" s="70">
        <f>SUM(J5:J9)</f>
        <v>472.86</v>
      </c>
      <c r="K4" s="73">
        <f t="shared" ref="K4:K10" si="3">J4/D4*100</f>
        <v>4.65266845088161</v>
      </c>
      <c r="L4" s="85"/>
      <c r="M4" s="85"/>
      <c r="N4" s="73">
        <f>C4/C15*100</f>
        <v>75</v>
      </c>
      <c r="O4" s="73">
        <f>E4/E15*100</f>
        <v>81.3333990658719</v>
      </c>
    </row>
    <row r="5" s="53" customFormat="1" ht="14.25" spans="1:15">
      <c r="A5" s="69"/>
      <c r="B5" s="74" t="s">
        <v>17</v>
      </c>
      <c r="C5" s="75">
        <f>当月!AD7</f>
        <v>7</v>
      </c>
      <c r="D5" s="75">
        <f>当月!AE7</f>
        <v>5826.06</v>
      </c>
      <c r="E5" s="76">
        <f>当月!AF7</f>
        <v>5545.63</v>
      </c>
      <c r="F5" s="77">
        <f t="shared" ref="F5:F14" si="4">C5</f>
        <v>7</v>
      </c>
      <c r="G5" s="73">
        <f t="shared" si="1"/>
        <v>100</v>
      </c>
      <c r="H5" s="78">
        <f t="shared" ref="H5:H9" si="5">C5</f>
        <v>7</v>
      </c>
      <c r="I5" s="73">
        <f t="shared" si="2"/>
        <v>100</v>
      </c>
      <c r="J5" s="70">
        <f t="shared" ref="J5:J10" si="6">D5-E5</f>
        <v>280.43</v>
      </c>
      <c r="K5" s="73">
        <f t="shared" si="3"/>
        <v>4.81337301709904</v>
      </c>
      <c r="L5" s="85"/>
      <c r="M5" s="85"/>
      <c r="N5" s="73">
        <f>C5/C4*100</f>
        <v>77.7777777777778</v>
      </c>
      <c r="O5" s="73">
        <f>E5/E4*100</f>
        <v>57.2284357411608</v>
      </c>
    </row>
    <row r="6" s="53" customFormat="1" ht="14.25" spans="1:15">
      <c r="A6" s="69"/>
      <c r="B6" s="74" t="s">
        <v>18</v>
      </c>
      <c r="C6" s="75">
        <f>当月!AN7</f>
        <v>0</v>
      </c>
      <c r="D6" s="75">
        <f>当月!AO7</f>
        <v>0</v>
      </c>
      <c r="E6" s="76">
        <f>当月!AP7</f>
        <v>0</v>
      </c>
      <c r="F6" s="77">
        <f t="shared" si="4"/>
        <v>0</v>
      </c>
      <c r="G6" s="73" t="e">
        <f t="shared" si="1"/>
        <v>#DIV/0!</v>
      </c>
      <c r="H6" s="78">
        <f t="shared" si="5"/>
        <v>0</v>
      </c>
      <c r="I6" s="73" t="e">
        <f t="shared" si="2"/>
        <v>#DIV/0!</v>
      </c>
      <c r="J6" s="70">
        <f t="shared" si="6"/>
        <v>0</v>
      </c>
      <c r="K6" s="73" t="e">
        <f t="shared" si="3"/>
        <v>#DIV/0!</v>
      </c>
      <c r="L6" s="85"/>
      <c r="M6" s="85"/>
      <c r="N6" s="73">
        <f>C6/C4*100</f>
        <v>0</v>
      </c>
      <c r="O6" s="73">
        <f>E6/E4*100</f>
        <v>0</v>
      </c>
    </row>
    <row r="7" s="53" customFormat="1" ht="14.25" spans="1:15">
      <c r="A7" s="69"/>
      <c r="B7" s="74" t="s">
        <v>19</v>
      </c>
      <c r="C7" s="75">
        <f>当月!AI7</f>
        <v>1</v>
      </c>
      <c r="D7" s="75">
        <f>当月!AJ7</f>
        <v>3900</v>
      </c>
      <c r="E7" s="76">
        <f>当月!AK7</f>
        <v>3722</v>
      </c>
      <c r="F7" s="77">
        <f t="shared" si="4"/>
        <v>1</v>
      </c>
      <c r="G7" s="73">
        <f t="shared" si="1"/>
        <v>100</v>
      </c>
      <c r="H7" s="78">
        <f t="shared" si="5"/>
        <v>1</v>
      </c>
      <c r="I7" s="73">
        <f t="shared" si="2"/>
        <v>100</v>
      </c>
      <c r="J7" s="70">
        <f t="shared" si="6"/>
        <v>178</v>
      </c>
      <c r="K7" s="73">
        <f t="shared" si="3"/>
        <v>4.56410256410256</v>
      </c>
      <c r="L7" s="85"/>
      <c r="M7" s="85"/>
      <c r="N7" s="73">
        <f>C7/C4*100</f>
        <v>11.1111111111111</v>
      </c>
      <c r="O7" s="73">
        <f>E7/E4*100</f>
        <v>38.4093850164184</v>
      </c>
    </row>
    <row r="8" s="53" customFormat="1" spans="1:15">
      <c r="A8" s="69"/>
      <c r="B8" s="74" t="s">
        <v>20</v>
      </c>
      <c r="C8" s="79"/>
      <c r="D8" s="79"/>
      <c r="E8" s="80"/>
      <c r="F8" s="77">
        <f t="shared" si="4"/>
        <v>0</v>
      </c>
      <c r="G8" s="73" t="e">
        <f t="shared" si="1"/>
        <v>#DIV/0!</v>
      </c>
      <c r="H8" s="78">
        <f t="shared" si="5"/>
        <v>0</v>
      </c>
      <c r="I8" s="73" t="e">
        <f t="shared" si="2"/>
        <v>#DIV/0!</v>
      </c>
      <c r="J8" s="70">
        <f t="shared" si="6"/>
        <v>0</v>
      </c>
      <c r="K8" s="73" t="e">
        <f t="shared" si="3"/>
        <v>#DIV/0!</v>
      </c>
      <c r="L8" s="85"/>
      <c r="M8" s="85"/>
      <c r="N8" s="73">
        <f>C8/C4*100</f>
        <v>0</v>
      </c>
      <c r="O8" s="73">
        <f>E8/E4*100</f>
        <v>0</v>
      </c>
    </row>
    <row r="9" s="53" customFormat="1" spans="1:15">
      <c r="A9" s="69"/>
      <c r="B9" s="74" t="s">
        <v>21</v>
      </c>
      <c r="C9" s="79">
        <f>当月!AS7+当月!AX7</f>
        <v>1</v>
      </c>
      <c r="D9" s="79">
        <f>当月!AT7+当月!AY7</f>
        <v>437.14</v>
      </c>
      <c r="E9" s="80">
        <f>当月!AU7+当月!AZ7</f>
        <v>422.71</v>
      </c>
      <c r="F9" s="77">
        <f t="shared" si="4"/>
        <v>1</v>
      </c>
      <c r="G9" s="73">
        <f t="shared" si="1"/>
        <v>100</v>
      </c>
      <c r="H9" s="78">
        <f t="shared" si="5"/>
        <v>1</v>
      </c>
      <c r="I9" s="73">
        <f t="shared" si="2"/>
        <v>100</v>
      </c>
      <c r="J9" s="70">
        <f t="shared" si="6"/>
        <v>14.43</v>
      </c>
      <c r="K9" s="73">
        <f t="shared" si="3"/>
        <v>3.30100196733312</v>
      </c>
      <c r="L9" s="85"/>
      <c r="M9" s="85"/>
      <c r="N9" s="73">
        <f>C9/C4*100</f>
        <v>11.1111111111111</v>
      </c>
      <c r="O9" s="73">
        <f>E9/E4*100</f>
        <v>4.3621792424208</v>
      </c>
    </row>
    <row r="10" s="53" customFormat="1" ht="14.25" spans="1:15">
      <c r="A10" s="69" t="s">
        <v>22</v>
      </c>
      <c r="B10" s="69"/>
      <c r="C10" s="75">
        <f>当月!BC7</f>
        <v>0</v>
      </c>
      <c r="D10" s="75">
        <f>当月!BD7</f>
        <v>0</v>
      </c>
      <c r="E10" s="76">
        <f>当月!BE7</f>
        <v>0</v>
      </c>
      <c r="F10" s="77">
        <f t="shared" si="4"/>
        <v>0</v>
      </c>
      <c r="G10" s="73" t="e">
        <f t="shared" si="1"/>
        <v>#DIV/0!</v>
      </c>
      <c r="H10" s="78">
        <v>0</v>
      </c>
      <c r="I10" s="73" t="e">
        <f t="shared" si="2"/>
        <v>#DIV/0!</v>
      </c>
      <c r="J10" s="70">
        <f t="shared" si="6"/>
        <v>0</v>
      </c>
      <c r="K10" s="73" t="e">
        <f t="shared" si="3"/>
        <v>#DIV/0!</v>
      </c>
      <c r="L10" s="85"/>
      <c r="M10" s="85"/>
      <c r="N10" s="73">
        <f>C10/C15*100</f>
        <v>0</v>
      </c>
      <c r="O10" s="73">
        <f>E10/E15*100</f>
        <v>0</v>
      </c>
    </row>
    <row r="11" s="53" customFormat="1" ht="14.25" customHeight="1" spans="1:15">
      <c r="A11" s="69" t="s">
        <v>23</v>
      </c>
      <c r="B11" s="69"/>
      <c r="C11" s="79">
        <f>当月!BM7</f>
        <v>0</v>
      </c>
      <c r="D11" s="79">
        <f>当月!BN7</f>
        <v>0</v>
      </c>
      <c r="E11" s="79">
        <f>当月!BO7</f>
        <v>0</v>
      </c>
      <c r="F11" s="77">
        <f t="shared" si="4"/>
        <v>0</v>
      </c>
      <c r="G11" s="73" t="e">
        <f t="shared" si="1"/>
        <v>#DIV/0!</v>
      </c>
      <c r="H11" s="78">
        <v>0</v>
      </c>
      <c r="I11" s="73" t="e">
        <f t="shared" si="2"/>
        <v>#DIV/0!</v>
      </c>
      <c r="J11" s="86"/>
      <c r="K11" s="85"/>
      <c r="L11" s="73">
        <f t="shared" ref="L11:L13" si="7">E11-D11</f>
        <v>0</v>
      </c>
      <c r="M11" s="73" t="e">
        <f t="shared" ref="M11:M13" si="8">L11/D11*100</f>
        <v>#DIV/0!</v>
      </c>
      <c r="N11" s="73">
        <f>C11/C15*100</f>
        <v>0</v>
      </c>
      <c r="O11" s="73">
        <f>E11/E15*100</f>
        <v>0</v>
      </c>
    </row>
    <row r="12" s="53" customFormat="1" ht="14.25" customHeight="1" spans="1:15">
      <c r="A12" s="69" t="s">
        <v>24</v>
      </c>
      <c r="B12" s="69"/>
      <c r="C12" s="81">
        <f>当月!BR7</f>
        <v>2</v>
      </c>
      <c r="D12" s="81">
        <f>当月!BS7</f>
        <v>22.46413</v>
      </c>
      <c r="E12" s="81">
        <f>当月!BT7</f>
        <v>33.21413</v>
      </c>
      <c r="F12" s="77">
        <f t="shared" si="4"/>
        <v>2</v>
      </c>
      <c r="G12" s="73">
        <f t="shared" si="1"/>
        <v>100</v>
      </c>
      <c r="H12" s="78">
        <v>0</v>
      </c>
      <c r="I12" s="73">
        <f t="shared" si="2"/>
        <v>0</v>
      </c>
      <c r="J12" s="86"/>
      <c r="K12" s="85"/>
      <c r="L12" s="73">
        <f t="shared" si="7"/>
        <v>10.75</v>
      </c>
      <c r="M12" s="73">
        <f t="shared" si="8"/>
        <v>47.854067796082</v>
      </c>
      <c r="N12" s="73">
        <f>C12/C15*100</f>
        <v>16.6666666666667</v>
      </c>
      <c r="O12" s="73">
        <f>E12/E15*100</f>
        <v>0.278774335050757</v>
      </c>
    </row>
    <row r="13" s="53" customFormat="1" ht="14.25" customHeight="1" spans="1:15">
      <c r="A13" s="69" t="s">
        <v>25</v>
      </c>
      <c r="B13" s="69"/>
      <c r="C13" s="81">
        <f>当月!BH7</f>
        <v>1</v>
      </c>
      <c r="D13" s="81">
        <f>当月!BI7</f>
        <v>2190.7887</v>
      </c>
      <c r="E13" s="81">
        <f>当月!BJ7</f>
        <v>2190.7887</v>
      </c>
      <c r="F13" s="77">
        <f t="shared" si="4"/>
        <v>1</v>
      </c>
      <c r="G13" s="73">
        <f t="shared" si="1"/>
        <v>100</v>
      </c>
      <c r="H13" s="78">
        <v>0</v>
      </c>
      <c r="I13" s="73">
        <f t="shared" si="2"/>
        <v>0</v>
      </c>
      <c r="J13" s="86"/>
      <c r="K13" s="85"/>
      <c r="L13" s="73">
        <f t="shared" si="7"/>
        <v>0</v>
      </c>
      <c r="M13" s="73">
        <f t="shared" si="8"/>
        <v>0</v>
      </c>
      <c r="N13" s="73">
        <f>C13/C15*100</f>
        <v>8.33333333333333</v>
      </c>
      <c r="O13" s="73">
        <f>E13/E15*100</f>
        <v>18.3878265990773</v>
      </c>
    </row>
    <row r="14" s="53" customFormat="1" spans="1:15">
      <c r="A14" s="69" t="s">
        <v>26</v>
      </c>
      <c r="B14" s="69"/>
      <c r="C14" s="79">
        <f>当月!BW7+当月!CC7</f>
        <v>0</v>
      </c>
      <c r="D14" s="79">
        <f>当月!BX7+当月!CD7</f>
        <v>0</v>
      </c>
      <c r="E14" s="79">
        <f>当月!BY7+当月!CE7</f>
        <v>0</v>
      </c>
      <c r="F14" s="77">
        <f t="shared" si="4"/>
        <v>0</v>
      </c>
      <c r="G14" s="73" t="e">
        <f t="shared" si="1"/>
        <v>#DIV/0!</v>
      </c>
      <c r="H14" s="78">
        <v>0</v>
      </c>
      <c r="I14" s="73" t="e">
        <f t="shared" si="2"/>
        <v>#DIV/0!</v>
      </c>
      <c r="J14" s="87">
        <f>当月!BZ7+当月!CF7</f>
        <v>0</v>
      </c>
      <c r="K14" s="88"/>
      <c r="L14" s="73">
        <f>当月!CA7+当月!CG7</f>
        <v>0</v>
      </c>
      <c r="M14" s="88"/>
      <c r="N14" s="73">
        <f>C14/C15*100</f>
        <v>0</v>
      </c>
      <c r="O14" s="73">
        <f>E14/E15*100</f>
        <v>0</v>
      </c>
    </row>
    <row r="15" s="53" customFormat="1" spans="1:15">
      <c r="A15" s="69" t="s">
        <v>27</v>
      </c>
      <c r="B15" s="69"/>
      <c r="C15" s="70">
        <f t="shared" ref="C15:F15" si="9">SUM(C4,C10:C14)</f>
        <v>12</v>
      </c>
      <c r="D15" s="70">
        <f t="shared" si="9"/>
        <v>12376.45283</v>
      </c>
      <c r="E15" s="70">
        <f t="shared" si="9"/>
        <v>11914.34283</v>
      </c>
      <c r="F15" s="72">
        <f t="shared" si="9"/>
        <v>12</v>
      </c>
      <c r="G15" s="73">
        <f t="shared" si="1"/>
        <v>100</v>
      </c>
      <c r="H15" s="72">
        <f>SUM(H4,H10:H14)</f>
        <v>9</v>
      </c>
      <c r="I15" s="73">
        <f t="shared" si="2"/>
        <v>75</v>
      </c>
      <c r="J15" s="70">
        <f>SUM(J4,J10,J14:J14)</f>
        <v>472.86</v>
      </c>
      <c r="K15" s="73">
        <f>J15/SUM(D4,D10,D14)*100</f>
        <v>4.65266845088161</v>
      </c>
      <c r="L15" s="73">
        <f>SUM(L11:L14)</f>
        <v>10.75</v>
      </c>
      <c r="M15" s="73">
        <f>L15/SUM(D11,D12,D13,D14)*100</f>
        <v>0.485710437338512</v>
      </c>
      <c r="N15" s="73">
        <f>SUM(N4,N10,N11,N12,N13,N14)</f>
        <v>100</v>
      </c>
      <c r="O15" s="73">
        <f>SUM(O4,O10,O11,O12,O13,O14)</f>
        <v>100</v>
      </c>
    </row>
    <row r="16" s="54" customFormat="1" ht="47" customHeight="1"/>
    <row r="17" s="53" customFormat="1" ht="24" customHeight="1" spans="1:15">
      <c r="A17" s="56" t="s">
        <v>35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="53" customFormat="1" ht="24" customHeight="1" spans="1:15">
      <c r="A18" s="57" t="s">
        <v>30</v>
      </c>
      <c r="B18" s="57"/>
      <c r="C18" s="58"/>
      <c r="D18" s="58"/>
      <c r="E18" s="59"/>
      <c r="F18" s="60" t="s">
        <v>31</v>
      </c>
      <c r="G18" s="61"/>
      <c r="H18" s="62"/>
      <c r="I18" s="59"/>
      <c r="J18" s="60" t="s">
        <v>32</v>
      </c>
      <c r="K18" s="84"/>
      <c r="L18" s="84"/>
      <c r="M18" s="84"/>
      <c r="N18" s="84"/>
      <c r="O18" s="84"/>
    </row>
    <row r="19" s="53" customFormat="1" ht="40.5" spans="1:15">
      <c r="A19" s="63" t="s">
        <v>1</v>
      </c>
      <c r="B19" s="63"/>
      <c r="C19" s="64" t="s">
        <v>2</v>
      </c>
      <c r="D19" s="65" t="s">
        <v>3</v>
      </c>
      <c r="E19" s="66" t="s">
        <v>4</v>
      </c>
      <c r="F19" s="67" t="s">
        <v>5</v>
      </c>
      <c r="G19" s="68" t="s">
        <v>6</v>
      </c>
      <c r="H19" s="64" t="s">
        <v>7</v>
      </c>
      <c r="I19" s="68" t="s">
        <v>8</v>
      </c>
      <c r="J19" s="65" t="s">
        <v>9</v>
      </c>
      <c r="K19" s="68" t="s">
        <v>10</v>
      </c>
      <c r="L19" s="65" t="s">
        <v>11</v>
      </c>
      <c r="M19" s="68" t="s">
        <v>12</v>
      </c>
      <c r="N19" s="68" t="s">
        <v>13</v>
      </c>
      <c r="O19" s="68" t="s">
        <v>14</v>
      </c>
    </row>
    <row r="20" s="53" customFormat="1" spans="1:15">
      <c r="A20" s="69" t="s">
        <v>15</v>
      </c>
      <c r="B20" s="69" t="s">
        <v>16</v>
      </c>
      <c r="C20" s="70">
        <f t="shared" ref="C20:F20" si="10">SUM(C21:C25)</f>
        <v>36</v>
      </c>
      <c r="D20" s="70">
        <f t="shared" si="10"/>
        <v>59886.188089</v>
      </c>
      <c r="E20" s="71">
        <f t="shared" si="10"/>
        <v>58047.344783</v>
      </c>
      <c r="F20" s="72">
        <f t="shared" si="10"/>
        <v>36</v>
      </c>
      <c r="G20" s="73">
        <f t="shared" ref="G20:G31" si="11">F20/C20*100</f>
        <v>100</v>
      </c>
      <c r="H20" s="72">
        <f>SUM(H21:H25)</f>
        <v>36</v>
      </c>
      <c r="I20" s="73">
        <f t="shared" ref="I20:I31" si="12">H20/C20*100</f>
        <v>100</v>
      </c>
      <c r="J20" s="70">
        <f>SUM(J21:J25)</f>
        <v>1838.843306</v>
      </c>
      <c r="K20" s="73">
        <f t="shared" ref="K20:K26" si="13">J20/D20*100</f>
        <v>3.07056328792743</v>
      </c>
      <c r="L20" s="85"/>
      <c r="M20" s="85"/>
      <c r="N20" s="73">
        <f>C20/C31*100</f>
        <v>56.25</v>
      </c>
      <c r="O20" s="73">
        <f>E20/E31*100</f>
        <v>81.3860871849689</v>
      </c>
    </row>
    <row r="21" s="53" customFormat="1" ht="14.25" spans="1:15">
      <c r="A21" s="69"/>
      <c r="B21" s="74" t="s">
        <v>17</v>
      </c>
      <c r="C21" s="75">
        <f>汇总!AD7</f>
        <v>21</v>
      </c>
      <c r="D21" s="75">
        <f>汇总!AE7</f>
        <v>25421.065123</v>
      </c>
      <c r="E21" s="76">
        <f>汇总!AF7</f>
        <v>24995.104783</v>
      </c>
      <c r="F21" s="77">
        <f t="shared" ref="F21:F30" si="14">C21</f>
        <v>21</v>
      </c>
      <c r="G21" s="73">
        <f t="shared" si="11"/>
        <v>100</v>
      </c>
      <c r="H21" s="78">
        <f t="shared" ref="H21:H25" si="15">C21</f>
        <v>21</v>
      </c>
      <c r="I21" s="73">
        <f t="shared" si="12"/>
        <v>100</v>
      </c>
      <c r="J21" s="70">
        <f t="shared" ref="J21:J26" si="16">D21-E21</f>
        <v>425.960340000001</v>
      </c>
      <c r="K21" s="73">
        <f t="shared" si="13"/>
        <v>1.67561956172564</v>
      </c>
      <c r="L21" s="85"/>
      <c r="M21" s="85"/>
      <c r="N21" s="73">
        <f>C21/C20*100</f>
        <v>58.3333333333333</v>
      </c>
      <c r="O21" s="73">
        <f>E21/E20*100</f>
        <v>43.0598589417654</v>
      </c>
    </row>
    <row r="22" s="53" customFormat="1" ht="14.25" spans="1:15">
      <c r="A22" s="69"/>
      <c r="B22" s="74" t="s">
        <v>18</v>
      </c>
      <c r="C22" s="75">
        <f>汇总!AN7</f>
        <v>7</v>
      </c>
      <c r="D22" s="75">
        <f>汇总!AO7</f>
        <v>23919.2</v>
      </c>
      <c r="E22" s="76">
        <f>汇总!AP7</f>
        <v>23120.77</v>
      </c>
      <c r="F22" s="77">
        <f t="shared" si="14"/>
        <v>7</v>
      </c>
      <c r="G22" s="73">
        <f t="shared" si="11"/>
        <v>100</v>
      </c>
      <c r="H22" s="78">
        <f t="shared" si="15"/>
        <v>7</v>
      </c>
      <c r="I22" s="73">
        <f t="shared" si="12"/>
        <v>100</v>
      </c>
      <c r="J22" s="70">
        <f t="shared" si="16"/>
        <v>798.43</v>
      </c>
      <c r="K22" s="73">
        <f t="shared" si="13"/>
        <v>3.33802969998997</v>
      </c>
      <c r="L22" s="85"/>
      <c r="M22" s="85"/>
      <c r="N22" s="73">
        <f>C22/C20*100</f>
        <v>19.4444444444444</v>
      </c>
      <c r="O22" s="73">
        <f>E22/E20*100</f>
        <v>39.8308830256285</v>
      </c>
    </row>
    <row r="23" s="53" customFormat="1" ht="14.25" spans="1:15">
      <c r="A23" s="69"/>
      <c r="B23" s="74" t="s">
        <v>19</v>
      </c>
      <c r="C23" s="75">
        <f>汇总!AI7</f>
        <v>1</v>
      </c>
      <c r="D23" s="75">
        <f>汇总!AJ7</f>
        <v>3900</v>
      </c>
      <c r="E23" s="76">
        <f>汇总!AK7</f>
        <v>3722</v>
      </c>
      <c r="F23" s="77">
        <f t="shared" si="14"/>
        <v>1</v>
      </c>
      <c r="G23" s="73">
        <f t="shared" si="11"/>
        <v>100</v>
      </c>
      <c r="H23" s="78">
        <f t="shared" si="15"/>
        <v>1</v>
      </c>
      <c r="I23" s="73">
        <f t="shared" si="12"/>
        <v>100</v>
      </c>
      <c r="J23" s="70">
        <f t="shared" si="16"/>
        <v>178</v>
      </c>
      <c r="K23" s="73">
        <f t="shared" si="13"/>
        <v>4.56410256410256</v>
      </c>
      <c r="L23" s="85"/>
      <c r="M23" s="85"/>
      <c r="N23" s="73">
        <f>C23/C20*100</f>
        <v>2.77777777777778</v>
      </c>
      <c r="O23" s="73">
        <f>E23/E20*100</f>
        <v>6.41200732594067</v>
      </c>
    </row>
    <row r="24" s="53" customFormat="1" spans="1:15">
      <c r="A24" s="69"/>
      <c r="B24" s="74" t="s">
        <v>20</v>
      </c>
      <c r="C24" s="79"/>
      <c r="D24" s="79"/>
      <c r="E24" s="80"/>
      <c r="F24" s="77">
        <f t="shared" si="14"/>
        <v>0</v>
      </c>
      <c r="G24" s="73" t="e">
        <f t="shared" si="11"/>
        <v>#DIV/0!</v>
      </c>
      <c r="H24" s="78">
        <f t="shared" si="15"/>
        <v>0</v>
      </c>
      <c r="I24" s="73" t="e">
        <f t="shared" si="12"/>
        <v>#DIV/0!</v>
      </c>
      <c r="J24" s="70">
        <f t="shared" si="16"/>
        <v>0</v>
      </c>
      <c r="K24" s="73" t="e">
        <f t="shared" si="13"/>
        <v>#DIV/0!</v>
      </c>
      <c r="L24" s="85"/>
      <c r="M24" s="85"/>
      <c r="N24" s="73">
        <f>C24/C20*100</f>
        <v>0</v>
      </c>
      <c r="O24" s="73">
        <f>E24/E20*100</f>
        <v>0</v>
      </c>
    </row>
    <row r="25" s="53" customFormat="1" spans="1:15">
      <c r="A25" s="69"/>
      <c r="B25" s="74" t="s">
        <v>21</v>
      </c>
      <c r="C25" s="79">
        <f>汇总!AS7+汇总!AX7</f>
        <v>7</v>
      </c>
      <c r="D25" s="79">
        <f>汇总!AT7+汇总!AY7</f>
        <v>6645.922966</v>
      </c>
      <c r="E25" s="80">
        <f>汇总!AU7+汇总!AZ7</f>
        <v>6209.47</v>
      </c>
      <c r="F25" s="77">
        <f t="shared" si="14"/>
        <v>7</v>
      </c>
      <c r="G25" s="73">
        <f t="shared" si="11"/>
        <v>100</v>
      </c>
      <c r="H25" s="78">
        <f t="shared" si="15"/>
        <v>7</v>
      </c>
      <c r="I25" s="73">
        <f t="shared" si="12"/>
        <v>100</v>
      </c>
      <c r="J25" s="70">
        <f t="shared" si="16"/>
        <v>436.452966000001</v>
      </c>
      <c r="K25" s="73">
        <f t="shared" si="13"/>
        <v>6.56722878421641</v>
      </c>
      <c r="L25" s="85"/>
      <c r="M25" s="85"/>
      <c r="N25" s="73">
        <f>C25/C20*100</f>
        <v>19.4444444444444</v>
      </c>
      <c r="O25" s="73">
        <f>E25/E20*100</f>
        <v>10.6972507066655</v>
      </c>
    </row>
    <row r="26" s="53" customFormat="1" ht="14.25" spans="1:15">
      <c r="A26" s="69" t="s">
        <v>22</v>
      </c>
      <c r="B26" s="69"/>
      <c r="C26" s="75">
        <f>汇总!BC7</f>
        <v>17</v>
      </c>
      <c r="D26" s="75">
        <f>汇总!BD7</f>
        <v>5271.86</v>
      </c>
      <c r="E26" s="76">
        <f>汇总!BE7</f>
        <v>4961.7725</v>
      </c>
      <c r="F26" s="77">
        <f t="shared" si="14"/>
        <v>17</v>
      </c>
      <c r="G26" s="73">
        <f t="shared" si="11"/>
        <v>100</v>
      </c>
      <c r="H26" s="78">
        <v>0</v>
      </c>
      <c r="I26" s="73">
        <f t="shared" si="12"/>
        <v>0</v>
      </c>
      <c r="J26" s="70">
        <f t="shared" si="16"/>
        <v>310.0875</v>
      </c>
      <c r="K26" s="73">
        <f t="shared" si="13"/>
        <v>5.88193730486014</v>
      </c>
      <c r="L26" s="85"/>
      <c r="M26" s="85"/>
      <c r="N26" s="73">
        <f>C26/C31*100</f>
        <v>26.5625</v>
      </c>
      <c r="O26" s="73">
        <f>E26/E31*100</f>
        <v>6.95672215131613</v>
      </c>
    </row>
    <row r="27" s="53" customFormat="1" ht="14.25" customHeight="1" spans="1:15">
      <c r="A27" s="69" t="s">
        <v>23</v>
      </c>
      <c r="B27" s="69"/>
      <c r="C27" s="79">
        <f>汇总!BM7</f>
        <v>0</v>
      </c>
      <c r="D27" s="79">
        <f>汇总!BN7</f>
        <v>0</v>
      </c>
      <c r="E27" s="80">
        <f>汇总!BO7</f>
        <v>0</v>
      </c>
      <c r="F27" s="77">
        <f t="shared" si="14"/>
        <v>0</v>
      </c>
      <c r="G27" s="73" t="e">
        <f t="shared" si="11"/>
        <v>#DIV/0!</v>
      </c>
      <c r="H27" s="78">
        <v>0</v>
      </c>
      <c r="I27" s="73" t="e">
        <f t="shared" si="12"/>
        <v>#DIV/0!</v>
      </c>
      <c r="J27" s="86"/>
      <c r="K27" s="85"/>
      <c r="L27" s="73">
        <f t="shared" ref="L27:L29" si="17">E27-D27</f>
        <v>0</v>
      </c>
      <c r="M27" s="73" t="e">
        <f t="shared" ref="M27:M29" si="18">L27/D27*100</f>
        <v>#DIV/0!</v>
      </c>
      <c r="N27" s="73">
        <f>C27/C31*100</f>
        <v>0</v>
      </c>
      <c r="O27" s="73">
        <f>E27/E31*100</f>
        <v>0</v>
      </c>
    </row>
    <row r="28" s="53" customFormat="1" ht="14.25" customHeight="1" spans="1:15">
      <c r="A28" s="82" t="s">
        <v>24</v>
      </c>
      <c r="B28" s="82"/>
      <c r="C28" s="83">
        <f>汇总!BR7</f>
        <v>6</v>
      </c>
      <c r="D28" s="83">
        <f>汇总!BS7</f>
        <v>26.97413</v>
      </c>
      <c r="E28" s="81">
        <f>汇总!BT7</f>
        <v>55.27413</v>
      </c>
      <c r="F28" s="77">
        <f t="shared" si="14"/>
        <v>6</v>
      </c>
      <c r="G28" s="73">
        <f t="shared" si="11"/>
        <v>100</v>
      </c>
      <c r="H28" s="78">
        <v>0</v>
      </c>
      <c r="I28" s="73">
        <f t="shared" si="12"/>
        <v>0</v>
      </c>
      <c r="J28" s="86"/>
      <c r="K28" s="85"/>
      <c r="L28" s="73">
        <f t="shared" si="17"/>
        <v>28.3</v>
      </c>
      <c r="M28" s="73">
        <f t="shared" si="18"/>
        <v>104.915339252832</v>
      </c>
      <c r="N28" s="73">
        <f>C28/C31*100</f>
        <v>9.375</v>
      </c>
      <c r="O28" s="73">
        <f>E28/E31*100</f>
        <v>0.0774978628233615</v>
      </c>
    </row>
    <row r="29" s="53" customFormat="1" ht="14.25" customHeight="1" spans="1:15">
      <c r="A29" s="69" t="s">
        <v>25</v>
      </c>
      <c r="B29" s="69"/>
      <c r="C29" s="81">
        <f>汇总!BH7</f>
        <v>5</v>
      </c>
      <c r="D29" s="81">
        <f>汇总!BI7</f>
        <v>8259.0287</v>
      </c>
      <c r="E29" s="81">
        <f>汇总!BJ7</f>
        <v>8259.0335</v>
      </c>
      <c r="F29" s="77">
        <f t="shared" si="14"/>
        <v>5</v>
      </c>
      <c r="G29" s="73">
        <f t="shared" si="11"/>
        <v>100</v>
      </c>
      <c r="H29" s="78">
        <v>0</v>
      </c>
      <c r="I29" s="73">
        <f t="shared" si="12"/>
        <v>0</v>
      </c>
      <c r="J29" s="86"/>
      <c r="K29" s="85"/>
      <c r="L29" s="73">
        <f t="shared" si="17"/>
        <v>0.0047999999987951</v>
      </c>
      <c r="M29" s="73">
        <f t="shared" si="18"/>
        <v>5.81182142979489e-5</v>
      </c>
      <c r="N29" s="73">
        <f>C29/C31*100</f>
        <v>7.8125</v>
      </c>
      <c r="O29" s="73">
        <f>E29/E31*100</f>
        <v>11.5796928008916</v>
      </c>
    </row>
    <row r="30" s="53" customFormat="1" spans="1:15">
      <c r="A30" s="69" t="s">
        <v>26</v>
      </c>
      <c r="B30" s="69"/>
      <c r="C30" s="79">
        <f>汇总!BW7+汇总!CC7</f>
        <v>0</v>
      </c>
      <c r="D30" s="79">
        <f>汇总!BX7+汇总!CD7</f>
        <v>0</v>
      </c>
      <c r="E30" s="79">
        <f>汇总!BY7+汇总!CE7</f>
        <v>0</v>
      </c>
      <c r="F30" s="77">
        <f t="shared" si="14"/>
        <v>0</v>
      </c>
      <c r="G30" s="73" t="e">
        <f t="shared" si="11"/>
        <v>#DIV/0!</v>
      </c>
      <c r="H30" s="78">
        <v>0</v>
      </c>
      <c r="I30" s="73" t="e">
        <f t="shared" si="12"/>
        <v>#DIV/0!</v>
      </c>
      <c r="J30" s="87">
        <f>汇总!BZ7+汇总!CF7</f>
        <v>0</v>
      </c>
      <c r="K30" s="88"/>
      <c r="L30" s="73">
        <f>汇总!CA7+汇总!CG7</f>
        <v>0</v>
      </c>
      <c r="M30" s="88"/>
      <c r="N30" s="73">
        <f>C30/C31*100</f>
        <v>0</v>
      </c>
      <c r="O30" s="73">
        <f>E30/E31*100</f>
        <v>0</v>
      </c>
    </row>
    <row r="31" s="53" customFormat="1" spans="1:15">
      <c r="A31" s="69" t="s">
        <v>27</v>
      </c>
      <c r="B31" s="69"/>
      <c r="C31" s="70">
        <f t="shared" ref="C31:F31" si="19">SUM(C20,C26:C30)</f>
        <v>64</v>
      </c>
      <c r="D31" s="70">
        <f t="shared" si="19"/>
        <v>73444.050919</v>
      </c>
      <c r="E31" s="70">
        <f t="shared" si="19"/>
        <v>71323.424913</v>
      </c>
      <c r="F31" s="72">
        <f t="shared" si="19"/>
        <v>64</v>
      </c>
      <c r="G31" s="73">
        <f t="shared" si="11"/>
        <v>100</v>
      </c>
      <c r="H31" s="72">
        <f>SUM(H20,H26:H30)</f>
        <v>36</v>
      </c>
      <c r="I31" s="73">
        <f t="shared" si="12"/>
        <v>56.25</v>
      </c>
      <c r="J31" s="70">
        <f>SUM(J20,J26,J30:J30)</f>
        <v>2148.930806</v>
      </c>
      <c r="K31" s="73">
        <f>J31/SUM(D20,D26,D30)*100</f>
        <v>3.29802820837229</v>
      </c>
      <c r="L31" s="73">
        <f>SUM(L27:L30)</f>
        <v>28.3047999999988</v>
      </c>
      <c r="M31" s="73">
        <f>L31/SUM(D27,D28,D29,D30)*100</f>
        <v>0.341597759266017</v>
      </c>
      <c r="N31" s="73">
        <f>SUM(N20,N26,N27,N28,N29,N30)</f>
        <v>100</v>
      </c>
      <c r="O31" s="73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D34"/>
  <sheetViews>
    <sheetView workbookViewId="0">
      <selection activeCell="M31" sqref="M31"/>
    </sheetView>
  </sheetViews>
  <sheetFormatPr defaultColWidth="9" defaultRowHeight="14.25"/>
  <cols>
    <col min="1" max="1" width="9.125" style="32" customWidth="1"/>
    <col min="2" max="2" width="11.875" style="32" customWidth="1"/>
    <col min="3" max="3" width="7" style="32" customWidth="1"/>
    <col min="4" max="5" width="8.375" style="32" customWidth="1"/>
    <col min="6" max="6" width="7" style="32" customWidth="1"/>
    <col min="7" max="7" width="8.375" style="32" customWidth="1"/>
    <col min="8" max="9" width="7" style="32" customWidth="1"/>
    <col min="10" max="10" width="8.375" style="32" customWidth="1"/>
    <col min="11" max="12" width="7" style="32" customWidth="1"/>
    <col min="13" max="15" width="8.125" style="32" customWidth="1"/>
    <col min="16" max="16" width="7.125" style="32" customWidth="1"/>
    <col min="17" max="19" width="7" style="32" customWidth="1"/>
    <col min="20" max="21" width="11.5" style="32" customWidth="1"/>
    <col min="22" max="22" width="10.375" style="32" customWidth="1"/>
    <col min="23" max="23" width="8.375" style="32" customWidth="1"/>
    <col min="24" max="25" width="7" style="32" customWidth="1"/>
    <col min="26" max="26" width="10.375" style="32" customWidth="1"/>
    <col min="27" max="27" width="11.5" style="32" customWidth="1"/>
    <col min="28" max="28" width="10.375" style="32" customWidth="1"/>
    <col min="29" max="30" width="7" style="32" customWidth="1" outlineLevel="1"/>
    <col min="31" max="31" width="11.25" style="32" customWidth="1" outlineLevel="1"/>
    <col min="32" max="32" width="12.375" style="32" customWidth="1" outlineLevel="1"/>
    <col min="33" max="33" width="10.375" style="32" customWidth="1" outlineLevel="1"/>
    <col min="34" max="35" width="7" style="32" customWidth="1" outlineLevel="1"/>
    <col min="36" max="37" width="9.375" style="32" customWidth="1" outlineLevel="1"/>
    <col min="38" max="38" width="10.375" style="32" customWidth="1" outlineLevel="1"/>
    <col min="39" max="40" width="7" style="32" customWidth="1" outlineLevel="1"/>
    <col min="41" max="43" width="10.375" style="32" customWidth="1" outlineLevel="1"/>
    <col min="44" max="45" width="7" style="32" customWidth="1" outlineLevel="1"/>
    <col min="46" max="46" width="9.125" style="32" customWidth="1" outlineLevel="1"/>
    <col min="47" max="48" width="9.375" style="32" customWidth="1" outlineLevel="1"/>
    <col min="49" max="50" width="7" style="32" customWidth="1" outlineLevel="1"/>
    <col min="51" max="53" width="10.375" style="32" customWidth="1" outlineLevel="1"/>
    <col min="54" max="55" width="7" style="32" customWidth="1"/>
    <col min="56" max="56" width="10.375" style="32" customWidth="1"/>
    <col min="57" max="57" width="10.25" style="32" customWidth="1"/>
    <col min="58" max="58" width="8.375" style="32" customWidth="1"/>
    <col min="59" max="60" width="7" style="32" customWidth="1"/>
    <col min="61" max="61" width="10.375" style="32" customWidth="1"/>
    <col min="62" max="62" width="11.5" style="32" customWidth="1"/>
    <col min="63" max="65" width="7" style="32" customWidth="1"/>
    <col min="66" max="67" width="9.875" style="32" customWidth="1"/>
    <col min="68" max="70" width="7" style="32" customWidth="1"/>
    <col min="71" max="71" width="8.5" style="32" customWidth="1"/>
    <col min="72" max="72" width="9.875" style="32" customWidth="1"/>
    <col min="73" max="73" width="8.375" style="32" customWidth="1"/>
    <col min="74" max="75" width="7" style="32" customWidth="1"/>
    <col min="76" max="77" width="9.375" style="32" customWidth="1"/>
    <col min="78" max="78" width="7" style="32" customWidth="1"/>
    <col min="79" max="79" width="9.125" style="32" customWidth="1"/>
    <col min="80" max="80" width="8" style="32" customWidth="1"/>
    <col min="81" max="81" width="7" style="32" customWidth="1"/>
    <col min="82" max="83" width="8.125" style="32" customWidth="1"/>
    <col min="84" max="84" width="7" style="32" customWidth="1"/>
    <col min="85" max="85" width="9.125" style="32" customWidth="1"/>
    <col min="86" max="94" width="9" style="32"/>
    <col min="95" max="16384" width="9" style="32" hidden="1" customWidth="1"/>
  </cols>
  <sheetData>
    <row r="1" s="32" customFormat="1" ht="31.5" customHeight="1" spans="1:85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52"/>
      <c r="CC1" s="52"/>
      <c r="CD1" s="52"/>
      <c r="CE1" s="52"/>
      <c r="CF1" s="52"/>
      <c r="CG1" s="52"/>
    </row>
    <row r="2" s="32" customFormat="1" ht="18.75" spans="1:85">
      <c r="A2" s="34" t="s">
        <v>37</v>
      </c>
      <c r="B2" s="35" t="s">
        <v>38</v>
      </c>
      <c r="C2" s="36" t="s">
        <v>27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4"/>
      <c r="X2" s="34" t="s">
        <v>15</v>
      </c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48"/>
      <c r="BB2" s="36" t="s">
        <v>22</v>
      </c>
      <c r="BC2" s="36"/>
      <c r="BD2" s="36"/>
      <c r="BE2" s="36"/>
      <c r="BF2" s="44"/>
      <c r="BG2" s="36" t="s">
        <v>25</v>
      </c>
      <c r="BH2" s="36"/>
      <c r="BI2" s="36"/>
      <c r="BJ2" s="36"/>
      <c r="BK2" s="44"/>
      <c r="BL2" s="36" t="s">
        <v>23</v>
      </c>
      <c r="BM2" s="36"/>
      <c r="BN2" s="36"/>
      <c r="BO2" s="36"/>
      <c r="BP2" s="44"/>
      <c r="BQ2" s="36" t="s">
        <v>24</v>
      </c>
      <c r="BR2" s="36"/>
      <c r="BS2" s="36"/>
      <c r="BT2" s="36"/>
      <c r="BU2" s="44"/>
      <c r="BV2" s="36" t="s">
        <v>39</v>
      </c>
      <c r="BW2" s="36"/>
      <c r="BX2" s="36"/>
      <c r="BY2" s="36"/>
      <c r="BZ2" s="36"/>
      <c r="CA2" s="44"/>
      <c r="CB2" s="36" t="s">
        <v>26</v>
      </c>
      <c r="CC2" s="36"/>
      <c r="CD2" s="36"/>
      <c r="CE2" s="36"/>
      <c r="CF2" s="36"/>
      <c r="CG2" s="44"/>
    </row>
    <row r="3" s="32" customFormat="1" ht="18.75" customHeight="1" spans="1:85">
      <c r="A3" s="34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5"/>
      <c r="X3" s="34" t="s">
        <v>16</v>
      </c>
      <c r="Y3" s="34"/>
      <c r="Z3" s="34"/>
      <c r="AA3" s="34"/>
      <c r="AB3" s="34"/>
      <c r="AC3" s="48" t="s">
        <v>17</v>
      </c>
      <c r="AD3" s="49"/>
      <c r="AE3" s="49"/>
      <c r="AF3" s="49"/>
      <c r="AG3" s="51"/>
      <c r="AH3" s="49" t="s">
        <v>19</v>
      </c>
      <c r="AI3" s="49"/>
      <c r="AJ3" s="49"/>
      <c r="AK3" s="49"/>
      <c r="AL3" s="51"/>
      <c r="AM3" s="49" t="s">
        <v>18</v>
      </c>
      <c r="AN3" s="49"/>
      <c r="AO3" s="49"/>
      <c r="AP3" s="49"/>
      <c r="AQ3" s="51"/>
      <c r="AR3" s="49" t="s">
        <v>40</v>
      </c>
      <c r="AS3" s="49"/>
      <c r="AT3" s="49"/>
      <c r="AU3" s="49"/>
      <c r="AV3" s="51"/>
      <c r="AW3" s="49" t="s">
        <v>21</v>
      </c>
      <c r="AX3" s="49"/>
      <c r="AY3" s="49"/>
      <c r="AZ3" s="49"/>
      <c r="BA3" s="49"/>
      <c r="BB3" s="38"/>
      <c r="BC3" s="38"/>
      <c r="BD3" s="38"/>
      <c r="BE3" s="38"/>
      <c r="BF3" s="45"/>
      <c r="BG3" s="38"/>
      <c r="BH3" s="38"/>
      <c r="BI3" s="38"/>
      <c r="BJ3" s="38"/>
      <c r="BK3" s="45"/>
      <c r="BL3" s="38"/>
      <c r="BM3" s="38"/>
      <c r="BN3" s="38"/>
      <c r="BO3" s="38"/>
      <c r="BP3" s="45"/>
      <c r="BQ3" s="38"/>
      <c r="BR3" s="38"/>
      <c r="BS3" s="38"/>
      <c r="BT3" s="38"/>
      <c r="BU3" s="45"/>
      <c r="BV3" s="38"/>
      <c r="BW3" s="38"/>
      <c r="BX3" s="38"/>
      <c r="BY3" s="38"/>
      <c r="BZ3" s="38"/>
      <c r="CA3" s="45"/>
      <c r="CB3" s="38"/>
      <c r="CC3" s="38"/>
      <c r="CD3" s="38"/>
      <c r="CE3" s="38"/>
      <c r="CF3" s="38"/>
      <c r="CG3" s="45"/>
    </row>
    <row r="4" s="32" customFormat="1" ht="94.5" spans="1:85">
      <c r="A4" s="39"/>
      <c r="B4" s="40"/>
      <c r="C4" s="41" t="s">
        <v>41</v>
      </c>
      <c r="D4" s="41" t="s">
        <v>42</v>
      </c>
      <c r="E4" s="41" t="s">
        <v>43</v>
      </c>
      <c r="F4" s="41" t="s">
        <v>44</v>
      </c>
      <c r="G4" s="41" t="s">
        <v>45</v>
      </c>
      <c r="H4" s="41" t="s">
        <v>46</v>
      </c>
      <c r="I4" s="41" t="s">
        <v>47</v>
      </c>
      <c r="J4" s="41" t="s">
        <v>48</v>
      </c>
      <c r="K4" s="41" t="s">
        <v>49</v>
      </c>
      <c r="L4" s="41" t="s">
        <v>50</v>
      </c>
      <c r="M4" s="41" t="s">
        <v>51</v>
      </c>
      <c r="N4" s="41" t="s">
        <v>52</v>
      </c>
      <c r="O4" s="41" t="s">
        <v>53</v>
      </c>
      <c r="P4" s="41" t="s">
        <v>54</v>
      </c>
      <c r="Q4" s="41" t="s">
        <v>55</v>
      </c>
      <c r="R4" s="46" t="s">
        <v>56</v>
      </c>
      <c r="S4" s="46" t="s">
        <v>2</v>
      </c>
      <c r="T4" s="47" t="s">
        <v>57</v>
      </c>
      <c r="U4" s="47" t="s">
        <v>4</v>
      </c>
      <c r="V4" s="47" t="s">
        <v>9</v>
      </c>
      <c r="W4" s="47" t="s">
        <v>58</v>
      </c>
      <c r="X4" s="46" t="s">
        <v>56</v>
      </c>
      <c r="Y4" s="46" t="s">
        <v>2</v>
      </c>
      <c r="Z4" s="47" t="s">
        <v>59</v>
      </c>
      <c r="AA4" s="47" t="s">
        <v>4</v>
      </c>
      <c r="AB4" s="47" t="s">
        <v>9</v>
      </c>
      <c r="AC4" s="46" t="s">
        <v>56</v>
      </c>
      <c r="AD4" s="46" t="s">
        <v>2</v>
      </c>
      <c r="AE4" s="47" t="s">
        <v>59</v>
      </c>
      <c r="AF4" s="47" t="s">
        <v>4</v>
      </c>
      <c r="AG4" s="47" t="s">
        <v>9</v>
      </c>
      <c r="AH4" s="46" t="s">
        <v>56</v>
      </c>
      <c r="AI4" s="46" t="s">
        <v>2</v>
      </c>
      <c r="AJ4" s="47" t="s">
        <v>59</v>
      </c>
      <c r="AK4" s="47" t="s">
        <v>4</v>
      </c>
      <c r="AL4" s="47" t="s">
        <v>9</v>
      </c>
      <c r="AM4" s="46" t="s">
        <v>56</v>
      </c>
      <c r="AN4" s="46" t="s">
        <v>2</v>
      </c>
      <c r="AO4" s="47" t="s">
        <v>59</v>
      </c>
      <c r="AP4" s="47" t="s">
        <v>4</v>
      </c>
      <c r="AQ4" s="47" t="s">
        <v>9</v>
      </c>
      <c r="AR4" s="46" t="s">
        <v>56</v>
      </c>
      <c r="AS4" s="46" t="s">
        <v>2</v>
      </c>
      <c r="AT4" s="47" t="s">
        <v>59</v>
      </c>
      <c r="AU4" s="47" t="s">
        <v>4</v>
      </c>
      <c r="AV4" s="47" t="s">
        <v>9</v>
      </c>
      <c r="AW4" s="46" t="s">
        <v>56</v>
      </c>
      <c r="AX4" s="46" t="s">
        <v>2</v>
      </c>
      <c r="AY4" s="47" t="s">
        <v>59</v>
      </c>
      <c r="AZ4" s="47" t="s">
        <v>4</v>
      </c>
      <c r="BA4" s="47" t="s">
        <v>9</v>
      </c>
      <c r="BB4" s="46" t="s">
        <v>56</v>
      </c>
      <c r="BC4" s="46" t="s">
        <v>2</v>
      </c>
      <c r="BD4" s="47" t="s">
        <v>59</v>
      </c>
      <c r="BE4" s="47" t="s">
        <v>4</v>
      </c>
      <c r="BF4" s="47" t="s">
        <v>9</v>
      </c>
      <c r="BG4" s="46" t="s">
        <v>56</v>
      </c>
      <c r="BH4" s="46" t="s">
        <v>2</v>
      </c>
      <c r="BI4" s="47" t="s">
        <v>57</v>
      </c>
      <c r="BJ4" s="47" t="s">
        <v>4</v>
      </c>
      <c r="BK4" s="47" t="s">
        <v>58</v>
      </c>
      <c r="BL4" s="46" t="s">
        <v>56</v>
      </c>
      <c r="BM4" s="46" t="s">
        <v>2</v>
      </c>
      <c r="BN4" s="47" t="s">
        <v>57</v>
      </c>
      <c r="BO4" s="47" t="s">
        <v>4</v>
      </c>
      <c r="BP4" s="47" t="s">
        <v>58</v>
      </c>
      <c r="BQ4" s="46" t="s">
        <v>56</v>
      </c>
      <c r="BR4" s="46" t="s">
        <v>2</v>
      </c>
      <c r="BS4" s="47" t="s">
        <v>57</v>
      </c>
      <c r="BT4" s="47" t="s">
        <v>4</v>
      </c>
      <c r="BU4" s="47" t="s">
        <v>58</v>
      </c>
      <c r="BV4" s="46" t="s">
        <v>56</v>
      </c>
      <c r="BW4" s="46" t="s">
        <v>2</v>
      </c>
      <c r="BX4" s="47" t="s">
        <v>57</v>
      </c>
      <c r="BY4" s="47" t="s">
        <v>4</v>
      </c>
      <c r="BZ4" s="47" t="s">
        <v>9</v>
      </c>
      <c r="CA4" s="47" t="s">
        <v>58</v>
      </c>
      <c r="CB4" s="46" t="s">
        <v>56</v>
      </c>
      <c r="CC4" s="46" t="s">
        <v>2</v>
      </c>
      <c r="CD4" s="47" t="s">
        <v>57</v>
      </c>
      <c r="CE4" s="47" t="s">
        <v>4</v>
      </c>
      <c r="CF4" s="47" t="s">
        <v>9</v>
      </c>
      <c r="CG4" s="47" t="s">
        <v>58</v>
      </c>
    </row>
    <row r="5" s="32" customFormat="1" ht="18.75" customHeight="1" spans="1:85">
      <c r="A5" s="4" t="s">
        <v>60</v>
      </c>
      <c r="B5" s="4" t="s">
        <v>61</v>
      </c>
      <c r="C5" s="8">
        <v>70</v>
      </c>
      <c r="D5" s="8">
        <v>298</v>
      </c>
      <c r="E5" s="8">
        <v>1078.85</v>
      </c>
      <c r="F5" s="9">
        <v>0.783563932163998</v>
      </c>
      <c r="G5" s="8">
        <v>518.316593</v>
      </c>
      <c r="H5" s="8">
        <v>0</v>
      </c>
      <c r="I5" s="8">
        <v>2289</v>
      </c>
      <c r="J5" s="13">
        <v>30.52</v>
      </c>
      <c r="K5" s="8">
        <v>86</v>
      </c>
      <c r="L5" s="8">
        <v>71</v>
      </c>
      <c r="M5" s="8">
        <v>810</v>
      </c>
      <c r="N5" s="8">
        <v>557</v>
      </c>
      <c r="O5" s="8">
        <v>1699</v>
      </c>
      <c r="P5" s="8">
        <v>17</v>
      </c>
      <c r="Q5" s="8">
        <v>13</v>
      </c>
      <c r="R5" s="17">
        <v>123</v>
      </c>
      <c r="S5" s="17">
        <v>120</v>
      </c>
      <c r="T5" s="13">
        <v>113988.570505</v>
      </c>
      <c r="U5" s="13">
        <v>110314.537029</v>
      </c>
      <c r="V5" s="13">
        <v>3973.843476</v>
      </c>
      <c r="W5" s="13">
        <v>299.81</v>
      </c>
      <c r="X5" s="12">
        <v>65</v>
      </c>
      <c r="Y5" s="17">
        <v>75</v>
      </c>
      <c r="Z5" s="13">
        <v>92877.852876</v>
      </c>
      <c r="AA5" s="13">
        <v>89769.1252</v>
      </c>
      <c r="AB5" s="13">
        <v>3108.72767599999</v>
      </c>
      <c r="AC5" s="8">
        <v>21</v>
      </c>
      <c r="AD5" s="8">
        <v>24</v>
      </c>
      <c r="AE5" s="8">
        <v>35680.543014</v>
      </c>
      <c r="AF5" s="8">
        <v>34566.1873</v>
      </c>
      <c r="AG5" s="13">
        <v>1114.355714</v>
      </c>
      <c r="AH5" s="8">
        <v>13</v>
      </c>
      <c r="AI5" s="8">
        <v>17</v>
      </c>
      <c r="AJ5" s="8">
        <v>28071.439862</v>
      </c>
      <c r="AK5" s="8">
        <v>26623.8879</v>
      </c>
      <c r="AL5" s="13">
        <v>1447.551962</v>
      </c>
      <c r="AM5" s="8">
        <v>0</v>
      </c>
      <c r="AN5" s="8">
        <v>0</v>
      </c>
      <c r="AO5" s="8">
        <v>0</v>
      </c>
      <c r="AP5" s="8">
        <v>0</v>
      </c>
      <c r="AQ5" s="13">
        <v>0</v>
      </c>
      <c r="AR5" s="8">
        <v>23</v>
      </c>
      <c r="AS5" s="8">
        <v>22</v>
      </c>
      <c r="AT5" s="8">
        <v>13096.39</v>
      </c>
      <c r="AU5" s="8">
        <v>12697.08</v>
      </c>
      <c r="AV5" s="13">
        <v>399.310000000001</v>
      </c>
      <c r="AW5" s="8">
        <v>8</v>
      </c>
      <c r="AX5" s="8">
        <v>12</v>
      </c>
      <c r="AY5" s="8">
        <v>16029.48</v>
      </c>
      <c r="AZ5" s="8">
        <v>15881.97</v>
      </c>
      <c r="BA5" s="13">
        <v>147.51</v>
      </c>
      <c r="BB5" s="8">
        <v>6</v>
      </c>
      <c r="BC5" s="8">
        <v>16</v>
      </c>
      <c r="BD5" s="8">
        <v>4031.09</v>
      </c>
      <c r="BE5" s="8">
        <v>3412.52</v>
      </c>
      <c r="BF5" s="13">
        <v>618.57</v>
      </c>
      <c r="BG5" s="8">
        <v>2</v>
      </c>
      <c r="BH5" s="8">
        <v>2</v>
      </c>
      <c r="BI5" s="8">
        <v>145.048425</v>
      </c>
      <c r="BJ5" s="8">
        <v>145.048425</v>
      </c>
      <c r="BK5" s="13">
        <v>0</v>
      </c>
      <c r="BL5" s="8">
        <v>0</v>
      </c>
      <c r="BM5" s="8">
        <v>2</v>
      </c>
      <c r="BN5" s="8">
        <v>77.37</v>
      </c>
      <c r="BO5" s="8">
        <v>77.37</v>
      </c>
      <c r="BP5" s="13">
        <v>0</v>
      </c>
      <c r="BQ5" s="8">
        <v>38</v>
      </c>
      <c r="BR5" s="8">
        <v>17</v>
      </c>
      <c r="BS5" s="8">
        <v>196.330404</v>
      </c>
      <c r="BT5" s="8">
        <v>496.140404</v>
      </c>
      <c r="BU5" s="13">
        <v>299.81</v>
      </c>
      <c r="BV5" s="8">
        <v>12</v>
      </c>
      <c r="BW5" s="8">
        <v>8</v>
      </c>
      <c r="BX5" s="8">
        <v>16660.8788</v>
      </c>
      <c r="BY5" s="8">
        <v>16414.333</v>
      </c>
      <c r="BZ5" s="8">
        <v>246.545800000001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</row>
    <row r="6" s="32" customFormat="1" ht="18.75" spans="1:85">
      <c r="A6" s="4"/>
      <c r="B6" s="4" t="s">
        <v>62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1909</v>
      </c>
      <c r="J6" s="13">
        <v>25.4533333333333</v>
      </c>
      <c r="K6" s="8">
        <v>62</v>
      </c>
      <c r="L6" s="8">
        <v>8</v>
      </c>
      <c r="M6" s="8">
        <v>0</v>
      </c>
      <c r="N6" s="8">
        <v>0</v>
      </c>
      <c r="O6" s="8">
        <v>0</v>
      </c>
      <c r="P6" s="8">
        <v>6</v>
      </c>
      <c r="Q6" s="8">
        <v>4</v>
      </c>
      <c r="R6" s="17">
        <v>121</v>
      </c>
      <c r="S6" s="17">
        <v>116</v>
      </c>
      <c r="T6" s="13">
        <v>110266.149928</v>
      </c>
      <c r="U6" s="13">
        <v>61401.806247</v>
      </c>
      <c r="V6" s="13">
        <v>49164.153681</v>
      </c>
      <c r="W6" s="13">
        <v>299.81</v>
      </c>
      <c r="X6" s="12">
        <v>63</v>
      </c>
      <c r="Y6" s="17">
        <v>75</v>
      </c>
      <c r="Z6" s="13">
        <v>89155.132299</v>
      </c>
      <c r="AA6" s="13">
        <v>40856.394418</v>
      </c>
      <c r="AB6" s="13">
        <v>48298.737881</v>
      </c>
      <c r="AC6" s="8">
        <v>21</v>
      </c>
      <c r="AD6" s="8">
        <v>26</v>
      </c>
      <c r="AE6" s="8">
        <v>34404.643718</v>
      </c>
      <c r="AF6" s="8">
        <v>27542.830538</v>
      </c>
      <c r="AG6" s="13">
        <v>6861.81318000001</v>
      </c>
      <c r="AH6" s="8">
        <v>11</v>
      </c>
      <c r="AI6" s="8">
        <v>13</v>
      </c>
      <c r="AJ6" s="8">
        <v>27507.738581</v>
      </c>
      <c r="AK6" s="8">
        <v>6330.02388</v>
      </c>
      <c r="AL6" s="13">
        <v>21177.714701</v>
      </c>
      <c r="AM6" s="8">
        <v>0</v>
      </c>
      <c r="AN6" s="8">
        <v>0</v>
      </c>
      <c r="AO6" s="8">
        <v>0</v>
      </c>
      <c r="AP6" s="8">
        <v>0</v>
      </c>
      <c r="AQ6" s="13">
        <v>0</v>
      </c>
      <c r="AR6" s="8">
        <v>23</v>
      </c>
      <c r="AS6" s="8">
        <v>25</v>
      </c>
      <c r="AT6" s="8">
        <v>11353.97</v>
      </c>
      <c r="AU6" s="8">
        <v>4854.57</v>
      </c>
      <c r="AV6" s="13">
        <v>6499.4</v>
      </c>
      <c r="AW6" s="8">
        <v>8</v>
      </c>
      <c r="AX6" s="8">
        <v>11</v>
      </c>
      <c r="AY6" s="8">
        <v>15888.78</v>
      </c>
      <c r="AZ6" s="8">
        <v>2128.97</v>
      </c>
      <c r="BA6" s="13">
        <v>13759.81</v>
      </c>
      <c r="BB6" s="8">
        <v>6</v>
      </c>
      <c r="BC6" s="8">
        <v>12</v>
      </c>
      <c r="BD6" s="8">
        <v>4031.39</v>
      </c>
      <c r="BE6" s="8">
        <v>3412.52</v>
      </c>
      <c r="BF6" s="13">
        <v>618.87</v>
      </c>
      <c r="BG6" s="8">
        <v>2</v>
      </c>
      <c r="BH6" s="8">
        <v>2</v>
      </c>
      <c r="BI6" s="8">
        <v>145.048425</v>
      </c>
      <c r="BJ6" s="8">
        <v>145.048425</v>
      </c>
      <c r="BK6" s="13">
        <v>0</v>
      </c>
      <c r="BL6" s="8">
        <v>0</v>
      </c>
      <c r="BM6" s="8">
        <v>2</v>
      </c>
      <c r="BN6" s="8">
        <v>77.37</v>
      </c>
      <c r="BO6" s="8">
        <v>77.37</v>
      </c>
      <c r="BP6" s="13">
        <v>0</v>
      </c>
      <c r="BQ6" s="8">
        <v>38</v>
      </c>
      <c r="BR6" s="8">
        <v>17</v>
      </c>
      <c r="BS6" s="8">
        <v>196.330404</v>
      </c>
      <c r="BT6" s="8">
        <v>496.140404</v>
      </c>
      <c r="BU6" s="13">
        <v>299.81</v>
      </c>
      <c r="BV6" s="8">
        <v>12</v>
      </c>
      <c r="BW6" s="8">
        <v>8</v>
      </c>
      <c r="BX6" s="8">
        <v>16660.8788</v>
      </c>
      <c r="BY6" s="8">
        <v>16414.333</v>
      </c>
      <c r="BZ6" s="8">
        <v>246.545800000001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</row>
    <row r="7" s="1" customFormat="1" ht="18.75" customHeight="1" spans="1:16384">
      <c r="A7" s="4" t="s">
        <v>63</v>
      </c>
      <c r="B7" s="4" t="s">
        <v>61</v>
      </c>
      <c r="C7" s="8">
        <v>38</v>
      </c>
      <c r="D7" s="8">
        <v>210</v>
      </c>
      <c r="E7" s="8">
        <v>686.94</v>
      </c>
      <c r="F7" s="9">
        <v>0.765870626797779</v>
      </c>
      <c r="G7" s="8">
        <v>0</v>
      </c>
      <c r="H7" s="8">
        <v>0</v>
      </c>
      <c r="I7" s="8">
        <v>1908</v>
      </c>
      <c r="J7" s="13">
        <v>53</v>
      </c>
      <c r="K7" s="8">
        <v>42</v>
      </c>
      <c r="L7" s="8">
        <v>30</v>
      </c>
      <c r="M7" s="8">
        <v>0</v>
      </c>
      <c r="N7" s="8">
        <v>0</v>
      </c>
      <c r="O7" s="8">
        <v>0</v>
      </c>
      <c r="P7" s="8">
        <v>12</v>
      </c>
      <c r="Q7" s="8">
        <v>10</v>
      </c>
      <c r="R7" s="17">
        <v>66</v>
      </c>
      <c r="S7" s="17">
        <v>64</v>
      </c>
      <c r="T7" s="13">
        <v>73444.050919</v>
      </c>
      <c r="U7" s="13">
        <v>71323.424913</v>
      </c>
      <c r="V7" s="13">
        <v>2148.930806</v>
      </c>
      <c r="W7" s="13">
        <v>28.3048000000024</v>
      </c>
      <c r="X7" s="12">
        <v>40</v>
      </c>
      <c r="Y7" s="17">
        <v>36</v>
      </c>
      <c r="Z7" s="13">
        <v>59886.188089</v>
      </c>
      <c r="AA7" s="13">
        <v>58047.344783</v>
      </c>
      <c r="AB7" s="13">
        <v>1838.843306</v>
      </c>
      <c r="AC7" s="8">
        <v>23</v>
      </c>
      <c r="AD7" s="8">
        <v>21</v>
      </c>
      <c r="AE7" s="8">
        <v>25421.065123</v>
      </c>
      <c r="AF7" s="8">
        <v>24995.104783</v>
      </c>
      <c r="AG7" s="13">
        <v>425.960340000001</v>
      </c>
      <c r="AH7" s="8">
        <v>1</v>
      </c>
      <c r="AI7" s="8">
        <v>1</v>
      </c>
      <c r="AJ7" s="8">
        <v>3900</v>
      </c>
      <c r="AK7" s="8">
        <v>3722</v>
      </c>
      <c r="AL7" s="13">
        <v>178</v>
      </c>
      <c r="AM7" s="8">
        <v>5</v>
      </c>
      <c r="AN7" s="8">
        <v>7</v>
      </c>
      <c r="AO7" s="8">
        <v>23919.2</v>
      </c>
      <c r="AP7" s="8">
        <v>23120.77</v>
      </c>
      <c r="AQ7" s="13">
        <v>798.429999999997</v>
      </c>
      <c r="AR7" s="8">
        <v>1</v>
      </c>
      <c r="AS7" s="8">
        <v>1</v>
      </c>
      <c r="AT7" s="8">
        <v>3449.1</v>
      </c>
      <c r="AU7" s="8">
        <v>3449.1</v>
      </c>
      <c r="AV7" s="13">
        <v>0</v>
      </c>
      <c r="AW7" s="8">
        <v>10</v>
      </c>
      <c r="AX7" s="8">
        <v>6</v>
      </c>
      <c r="AY7" s="8">
        <v>3196.822966</v>
      </c>
      <c r="AZ7" s="8">
        <v>2760.37</v>
      </c>
      <c r="BA7" s="13">
        <v>436.452966</v>
      </c>
      <c r="BB7" s="8">
        <v>8</v>
      </c>
      <c r="BC7" s="8">
        <v>17</v>
      </c>
      <c r="BD7" s="8">
        <v>5271.86</v>
      </c>
      <c r="BE7" s="8">
        <v>4961.7725</v>
      </c>
      <c r="BF7" s="13">
        <v>310.087500000001</v>
      </c>
      <c r="BG7" s="8">
        <v>6</v>
      </c>
      <c r="BH7" s="8">
        <v>5</v>
      </c>
      <c r="BI7" s="8">
        <v>8259.0287</v>
      </c>
      <c r="BJ7" s="8">
        <v>8259.0335</v>
      </c>
      <c r="BK7" s="13">
        <v>0.00480000000243308</v>
      </c>
      <c r="BL7" s="8">
        <v>0</v>
      </c>
      <c r="BM7" s="8">
        <v>0</v>
      </c>
      <c r="BN7" s="8">
        <v>0</v>
      </c>
      <c r="BO7" s="8">
        <v>0</v>
      </c>
      <c r="BP7" s="13">
        <v>0</v>
      </c>
      <c r="BQ7" s="8">
        <v>12</v>
      </c>
      <c r="BR7" s="8">
        <v>6</v>
      </c>
      <c r="BS7" s="8">
        <v>26.97413</v>
      </c>
      <c r="BT7" s="8">
        <v>55.27413</v>
      </c>
      <c r="BU7" s="13">
        <v>28.3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32"/>
    </row>
    <row r="8" s="1" customFormat="1" ht="18.75" spans="1:16384">
      <c r="A8" s="4"/>
      <c r="B8" s="4" t="s">
        <v>62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882</v>
      </c>
      <c r="J8" s="13">
        <v>23.8378378378378</v>
      </c>
      <c r="K8" s="8">
        <v>27</v>
      </c>
      <c r="L8" s="8">
        <v>7</v>
      </c>
      <c r="M8" s="8">
        <v>0</v>
      </c>
      <c r="N8" s="8">
        <v>0</v>
      </c>
      <c r="O8" s="8">
        <v>0</v>
      </c>
      <c r="P8" s="8">
        <v>2</v>
      </c>
      <c r="Q8" s="8">
        <v>0</v>
      </c>
      <c r="R8" s="17">
        <v>66</v>
      </c>
      <c r="S8" s="17">
        <v>61</v>
      </c>
      <c r="T8" s="13">
        <v>76348.267948</v>
      </c>
      <c r="U8" s="13">
        <v>45876.498528</v>
      </c>
      <c r="V8" s="13">
        <v>30500.07422</v>
      </c>
      <c r="W8" s="13">
        <v>28.3048000000024</v>
      </c>
      <c r="X8" s="12">
        <v>40</v>
      </c>
      <c r="Y8" s="17">
        <v>37</v>
      </c>
      <c r="Z8" s="13">
        <v>62790.405118</v>
      </c>
      <c r="AA8" s="13">
        <v>32720.427898</v>
      </c>
      <c r="AB8" s="13">
        <v>30069.97722</v>
      </c>
      <c r="AC8" s="8">
        <v>23</v>
      </c>
      <c r="AD8" s="8">
        <v>22</v>
      </c>
      <c r="AE8" s="8">
        <v>27708.205123</v>
      </c>
      <c r="AF8" s="8">
        <v>7706.274791</v>
      </c>
      <c r="AG8" s="13">
        <v>20001.930332</v>
      </c>
      <c r="AH8" s="8">
        <v>1</v>
      </c>
      <c r="AI8" s="8">
        <v>1</v>
      </c>
      <c r="AJ8" s="8">
        <v>3900</v>
      </c>
      <c r="AK8" s="8">
        <v>0</v>
      </c>
      <c r="AL8" s="13">
        <v>3900</v>
      </c>
      <c r="AM8" s="8">
        <v>5</v>
      </c>
      <c r="AN8" s="8">
        <v>7</v>
      </c>
      <c r="AO8" s="8">
        <v>24536.28</v>
      </c>
      <c r="AP8" s="8">
        <v>22253.78</v>
      </c>
      <c r="AQ8" s="13">
        <v>2282.5</v>
      </c>
      <c r="AR8" s="8">
        <v>1</v>
      </c>
      <c r="AS8" s="8">
        <v>1</v>
      </c>
      <c r="AT8" s="8">
        <v>3449.1</v>
      </c>
      <c r="AU8" s="8">
        <v>0</v>
      </c>
      <c r="AV8" s="13">
        <v>3449.1</v>
      </c>
      <c r="AW8" s="8">
        <v>10</v>
      </c>
      <c r="AX8" s="8">
        <v>6</v>
      </c>
      <c r="AY8" s="8">
        <v>3196.819995</v>
      </c>
      <c r="AZ8" s="8">
        <v>2760.373107</v>
      </c>
      <c r="BA8" s="13">
        <v>436.446888</v>
      </c>
      <c r="BB8" s="8">
        <v>8</v>
      </c>
      <c r="BC8" s="8">
        <v>13</v>
      </c>
      <c r="BD8" s="8">
        <v>5271.86</v>
      </c>
      <c r="BE8" s="8">
        <v>4841.763</v>
      </c>
      <c r="BF8" s="13">
        <v>430.097000000001</v>
      </c>
      <c r="BG8" s="8">
        <v>6</v>
      </c>
      <c r="BH8" s="8">
        <v>5</v>
      </c>
      <c r="BI8" s="8">
        <v>8259.0287</v>
      </c>
      <c r="BJ8" s="8">
        <v>8259.0335</v>
      </c>
      <c r="BK8" s="13">
        <v>0.00480000000243308</v>
      </c>
      <c r="BL8" s="8">
        <v>0</v>
      </c>
      <c r="BM8" s="8">
        <v>0</v>
      </c>
      <c r="BN8" s="8">
        <v>0</v>
      </c>
      <c r="BO8" s="8">
        <v>0</v>
      </c>
      <c r="BP8" s="13">
        <v>0</v>
      </c>
      <c r="BQ8" s="8">
        <v>12</v>
      </c>
      <c r="BR8" s="8">
        <v>6</v>
      </c>
      <c r="BS8" s="8">
        <v>26.97413</v>
      </c>
      <c r="BT8" s="8">
        <v>55.27413</v>
      </c>
      <c r="BU8" s="13">
        <v>28.3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="32" customFormat="1" ht="18.75" customHeight="1" spans="1:85">
      <c r="A9" s="4" t="s">
        <v>64</v>
      </c>
      <c r="B9" s="4" t="s">
        <v>61</v>
      </c>
      <c r="C9" s="8">
        <v>17</v>
      </c>
      <c r="D9" s="8">
        <v>97.5</v>
      </c>
      <c r="E9" s="8">
        <v>315.3064</v>
      </c>
      <c r="F9" s="9">
        <v>0.763811801367421</v>
      </c>
      <c r="G9" s="8">
        <v>6</v>
      </c>
      <c r="H9" s="8">
        <v>0</v>
      </c>
      <c r="I9" s="8">
        <v>274</v>
      </c>
      <c r="J9" s="13">
        <v>14.4210526315789</v>
      </c>
      <c r="K9" s="8">
        <v>19</v>
      </c>
      <c r="L9" s="8">
        <v>16</v>
      </c>
      <c r="M9" s="8">
        <v>121</v>
      </c>
      <c r="N9" s="8">
        <v>81</v>
      </c>
      <c r="O9" s="8">
        <v>77</v>
      </c>
      <c r="P9" s="8">
        <v>2</v>
      </c>
      <c r="Q9" s="8">
        <v>0</v>
      </c>
      <c r="R9" s="17">
        <v>24</v>
      </c>
      <c r="S9" s="17">
        <v>23</v>
      </c>
      <c r="T9" s="13">
        <v>31309.920138</v>
      </c>
      <c r="U9" s="13">
        <v>28762.507932</v>
      </c>
      <c r="V9" s="13">
        <v>2543.123106</v>
      </c>
      <c r="W9" s="13">
        <v>-4.2891</v>
      </c>
      <c r="X9" s="12">
        <v>19</v>
      </c>
      <c r="Y9" s="17">
        <v>19</v>
      </c>
      <c r="Z9" s="13">
        <v>31134.201338</v>
      </c>
      <c r="AA9" s="13">
        <v>28594.578232</v>
      </c>
      <c r="AB9" s="13">
        <v>2539.623106</v>
      </c>
      <c r="AC9" s="8">
        <v>3</v>
      </c>
      <c r="AD9" s="8">
        <v>5</v>
      </c>
      <c r="AE9" s="8">
        <v>11826.002</v>
      </c>
      <c r="AF9" s="8">
        <v>11826.002</v>
      </c>
      <c r="AG9" s="13">
        <v>0</v>
      </c>
      <c r="AH9" s="8">
        <v>0</v>
      </c>
      <c r="AI9" s="8">
        <v>0</v>
      </c>
      <c r="AJ9" s="8">
        <v>0</v>
      </c>
      <c r="AK9" s="8">
        <v>0</v>
      </c>
      <c r="AL9" s="13">
        <v>0</v>
      </c>
      <c r="AM9" s="8">
        <v>5</v>
      </c>
      <c r="AN9" s="8">
        <v>5</v>
      </c>
      <c r="AO9" s="8">
        <v>12102.510929</v>
      </c>
      <c r="AP9" s="8">
        <v>11894.234469</v>
      </c>
      <c r="AQ9" s="13">
        <v>208.276459999999</v>
      </c>
      <c r="AR9" s="8">
        <v>4</v>
      </c>
      <c r="AS9" s="8">
        <v>4</v>
      </c>
      <c r="AT9" s="8">
        <v>1583.825579</v>
      </c>
      <c r="AU9" s="8">
        <v>1580.829125</v>
      </c>
      <c r="AV9" s="13">
        <v>2.99645400000009</v>
      </c>
      <c r="AW9" s="8">
        <v>7</v>
      </c>
      <c r="AX9" s="8">
        <v>5</v>
      </c>
      <c r="AY9" s="8">
        <v>5621.86283</v>
      </c>
      <c r="AZ9" s="8">
        <v>3293.512638</v>
      </c>
      <c r="BA9" s="13">
        <v>2328.350192</v>
      </c>
      <c r="BB9" s="8">
        <v>0</v>
      </c>
      <c r="BC9" s="8">
        <v>1</v>
      </c>
      <c r="BD9" s="8">
        <v>170</v>
      </c>
      <c r="BE9" s="8">
        <v>166.5</v>
      </c>
      <c r="BF9" s="13">
        <v>3.5</v>
      </c>
      <c r="BG9" s="8">
        <v>2</v>
      </c>
      <c r="BH9" s="8">
        <v>1</v>
      </c>
      <c r="BI9" s="8">
        <v>0</v>
      </c>
      <c r="BJ9" s="8">
        <v>0</v>
      </c>
      <c r="BK9" s="13">
        <v>0</v>
      </c>
      <c r="BL9" s="8">
        <v>0</v>
      </c>
      <c r="BM9" s="8">
        <v>0</v>
      </c>
      <c r="BN9" s="8">
        <v>0</v>
      </c>
      <c r="BO9" s="8">
        <v>0</v>
      </c>
      <c r="BP9" s="13">
        <v>0</v>
      </c>
      <c r="BQ9" s="8">
        <v>3</v>
      </c>
      <c r="BR9" s="8">
        <v>2</v>
      </c>
      <c r="BS9" s="8">
        <v>5.7188</v>
      </c>
      <c r="BT9" s="8">
        <v>1.4297</v>
      </c>
      <c r="BU9" s="13">
        <v>-4.2891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</row>
    <row r="10" s="32" customFormat="1" ht="18.75" spans="1:85">
      <c r="A10" s="4"/>
      <c r="B10" s="4" t="s">
        <v>62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42</v>
      </c>
      <c r="J10" s="13">
        <v>3.5</v>
      </c>
      <c r="K10" s="8">
        <v>13</v>
      </c>
      <c r="L10" s="8">
        <v>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13</v>
      </c>
      <c r="S10" s="17">
        <v>14</v>
      </c>
      <c r="T10" s="13">
        <v>13645.229809</v>
      </c>
      <c r="U10" s="13">
        <v>4632.171463</v>
      </c>
      <c r="V10" s="13">
        <v>9011.628646</v>
      </c>
      <c r="W10" s="13">
        <v>-1.4297</v>
      </c>
      <c r="X10" s="12">
        <v>9</v>
      </c>
      <c r="Y10" s="17">
        <v>12</v>
      </c>
      <c r="Z10" s="13">
        <v>13642.370409</v>
      </c>
      <c r="AA10" s="13">
        <v>4630.741763</v>
      </c>
      <c r="AB10" s="13">
        <v>9011.628646</v>
      </c>
      <c r="AC10" s="8">
        <v>2</v>
      </c>
      <c r="AD10" s="8">
        <v>2</v>
      </c>
      <c r="AE10" s="8">
        <v>6086.682</v>
      </c>
      <c r="AF10" s="8">
        <v>0</v>
      </c>
      <c r="AG10" s="13">
        <v>6086.682</v>
      </c>
      <c r="AH10" s="8">
        <v>0</v>
      </c>
      <c r="AI10" s="8">
        <v>0</v>
      </c>
      <c r="AJ10" s="8">
        <v>0</v>
      </c>
      <c r="AK10" s="8">
        <v>0</v>
      </c>
      <c r="AL10" s="13">
        <v>0</v>
      </c>
      <c r="AM10" s="8">
        <v>0</v>
      </c>
      <c r="AN10" s="8">
        <v>1</v>
      </c>
      <c r="AO10" s="8">
        <v>350</v>
      </c>
      <c r="AP10" s="8">
        <v>350</v>
      </c>
      <c r="AQ10" s="13">
        <v>0</v>
      </c>
      <c r="AR10" s="8">
        <v>0</v>
      </c>
      <c r="AS10" s="8">
        <v>4</v>
      </c>
      <c r="AT10" s="8">
        <v>1583.825579</v>
      </c>
      <c r="AU10" s="8">
        <v>1580.829125</v>
      </c>
      <c r="AV10" s="13">
        <v>2.99645400000009</v>
      </c>
      <c r="AW10" s="8">
        <v>7</v>
      </c>
      <c r="AX10" s="8">
        <v>5</v>
      </c>
      <c r="AY10" s="8">
        <v>5621.86283</v>
      </c>
      <c r="AZ10" s="8">
        <v>2699.912638</v>
      </c>
      <c r="BA10" s="13">
        <v>2921.950192</v>
      </c>
      <c r="BB10" s="8">
        <v>0</v>
      </c>
      <c r="BC10" s="8">
        <v>0</v>
      </c>
      <c r="BD10" s="8">
        <v>0</v>
      </c>
      <c r="BE10" s="8">
        <v>0</v>
      </c>
      <c r="BF10" s="13">
        <v>0</v>
      </c>
      <c r="BG10" s="8">
        <v>2</v>
      </c>
      <c r="BH10" s="8">
        <v>1</v>
      </c>
      <c r="BI10" s="8">
        <v>0</v>
      </c>
      <c r="BJ10" s="8">
        <v>0</v>
      </c>
      <c r="BK10" s="13">
        <v>0</v>
      </c>
      <c r="BL10" s="8">
        <v>0</v>
      </c>
      <c r="BM10" s="8">
        <v>0</v>
      </c>
      <c r="BN10" s="8">
        <v>0</v>
      </c>
      <c r="BO10" s="8">
        <v>0</v>
      </c>
      <c r="BP10" s="13">
        <v>0</v>
      </c>
      <c r="BQ10" s="8">
        <v>2</v>
      </c>
      <c r="BR10" s="8">
        <v>1</v>
      </c>
      <c r="BS10" s="8">
        <v>2.8594</v>
      </c>
      <c r="BT10" s="8">
        <v>1.4297</v>
      </c>
      <c r="BU10" s="13">
        <v>-1.4297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</row>
    <row r="11" s="32" customFormat="1" ht="18.75" customHeight="1" spans="1:85">
      <c r="A11" s="4" t="s">
        <v>65</v>
      </c>
      <c r="B11" s="4" t="s">
        <v>61</v>
      </c>
      <c r="C11" s="8">
        <v>41</v>
      </c>
      <c r="D11" s="8">
        <v>226.714</v>
      </c>
      <c r="E11" s="8">
        <v>740.394</v>
      </c>
      <c r="F11" s="9">
        <v>0.765575302861728</v>
      </c>
      <c r="G11" s="8">
        <v>3737.64</v>
      </c>
      <c r="H11" s="8">
        <v>0</v>
      </c>
      <c r="I11" s="8">
        <v>1370</v>
      </c>
      <c r="J11" s="13">
        <v>32.6190476190476</v>
      </c>
      <c r="K11" s="8">
        <v>38</v>
      </c>
      <c r="L11" s="8">
        <v>28</v>
      </c>
      <c r="M11" s="8">
        <v>234</v>
      </c>
      <c r="N11" s="8">
        <v>128</v>
      </c>
      <c r="O11" s="8">
        <v>289</v>
      </c>
      <c r="P11" s="8">
        <v>8</v>
      </c>
      <c r="Q11" s="8">
        <v>7</v>
      </c>
      <c r="R11" s="17">
        <v>61</v>
      </c>
      <c r="S11" s="17">
        <v>64</v>
      </c>
      <c r="T11" s="13">
        <v>114095.794</v>
      </c>
      <c r="U11" s="13">
        <v>113397.3114</v>
      </c>
      <c r="V11" s="13">
        <v>980.560000000008</v>
      </c>
      <c r="W11" s="13">
        <v>282.077399999996</v>
      </c>
      <c r="X11" s="12">
        <v>38</v>
      </c>
      <c r="Y11" s="17">
        <v>42</v>
      </c>
      <c r="Z11" s="13">
        <v>93072.58</v>
      </c>
      <c r="AA11" s="13">
        <v>92399.4</v>
      </c>
      <c r="AB11" s="13">
        <v>673.180000000008</v>
      </c>
      <c r="AC11" s="8">
        <v>15</v>
      </c>
      <c r="AD11" s="8">
        <v>19</v>
      </c>
      <c r="AE11" s="8">
        <v>62162.51</v>
      </c>
      <c r="AF11" s="8">
        <v>61939.54</v>
      </c>
      <c r="AG11" s="13">
        <v>222.970000000001</v>
      </c>
      <c r="AH11" s="8">
        <v>5</v>
      </c>
      <c r="AI11" s="8">
        <v>4</v>
      </c>
      <c r="AJ11" s="8">
        <v>4858.79</v>
      </c>
      <c r="AK11" s="8">
        <v>4721.95</v>
      </c>
      <c r="AL11" s="13">
        <v>136.84</v>
      </c>
      <c r="AM11" s="8">
        <v>11</v>
      </c>
      <c r="AN11" s="8">
        <v>10</v>
      </c>
      <c r="AO11" s="8">
        <v>4858.13</v>
      </c>
      <c r="AP11" s="8">
        <v>4593.6</v>
      </c>
      <c r="AQ11" s="13">
        <v>264.53</v>
      </c>
      <c r="AR11" s="8">
        <v>0</v>
      </c>
      <c r="AS11" s="8">
        <v>0</v>
      </c>
      <c r="AT11" s="8">
        <v>0</v>
      </c>
      <c r="AU11" s="8">
        <v>0</v>
      </c>
      <c r="AV11" s="13">
        <v>0</v>
      </c>
      <c r="AW11" s="8">
        <v>7</v>
      </c>
      <c r="AX11" s="8">
        <v>9</v>
      </c>
      <c r="AY11" s="8">
        <v>21193.15</v>
      </c>
      <c r="AZ11" s="8">
        <v>21144.31</v>
      </c>
      <c r="BA11" s="13">
        <v>48.8400000000001</v>
      </c>
      <c r="BB11" s="8">
        <v>5</v>
      </c>
      <c r="BC11" s="8">
        <v>9</v>
      </c>
      <c r="BD11" s="8">
        <v>2592.04</v>
      </c>
      <c r="BE11" s="8">
        <v>2284.66</v>
      </c>
      <c r="BF11" s="13">
        <v>307.38</v>
      </c>
      <c r="BG11" s="8">
        <v>7</v>
      </c>
      <c r="BH11" s="8">
        <v>5</v>
      </c>
      <c r="BI11" s="8">
        <v>16723.554</v>
      </c>
      <c r="BJ11" s="8">
        <v>16940.6335</v>
      </c>
      <c r="BK11" s="13">
        <v>217.079499999996</v>
      </c>
      <c r="BL11" s="8">
        <v>0</v>
      </c>
      <c r="BM11" s="8">
        <v>0</v>
      </c>
      <c r="BN11" s="8">
        <v>0</v>
      </c>
      <c r="BO11" s="8">
        <v>0</v>
      </c>
      <c r="BP11" s="13">
        <v>0</v>
      </c>
      <c r="BQ11" s="8">
        <v>11</v>
      </c>
      <c r="BR11" s="8">
        <v>8</v>
      </c>
      <c r="BS11" s="8">
        <v>1707.62</v>
      </c>
      <c r="BT11" s="8">
        <v>1772.6179</v>
      </c>
      <c r="BU11" s="13">
        <v>64.9979000000001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</row>
    <row r="12" s="32" customFormat="1" ht="18.75" spans="1:85">
      <c r="A12" s="4"/>
      <c r="B12" s="4" t="s">
        <v>62</v>
      </c>
      <c r="C12" s="8">
        <v>3</v>
      </c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8">
        <v>0</v>
      </c>
      <c r="J12" s="13">
        <v>0</v>
      </c>
      <c r="K12" s="8">
        <v>3</v>
      </c>
      <c r="L12" s="8">
        <v>3</v>
      </c>
      <c r="M12" s="8">
        <v>21</v>
      </c>
      <c r="N12" s="8">
        <v>17</v>
      </c>
      <c r="O12" s="8">
        <v>34</v>
      </c>
      <c r="P12" s="8">
        <v>1</v>
      </c>
      <c r="Q12" s="8">
        <v>1</v>
      </c>
      <c r="R12" s="17">
        <v>19</v>
      </c>
      <c r="S12" s="17">
        <v>16</v>
      </c>
      <c r="T12" s="13">
        <v>27584.03</v>
      </c>
      <c r="U12" s="13">
        <v>27410.14</v>
      </c>
      <c r="V12" s="13">
        <v>174.670000000002</v>
      </c>
      <c r="W12" s="13">
        <v>0.779999999999998</v>
      </c>
      <c r="X12" s="12">
        <v>12</v>
      </c>
      <c r="Y12" s="17">
        <v>10</v>
      </c>
      <c r="Z12" s="13">
        <v>27199.92</v>
      </c>
      <c r="AA12" s="13">
        <v>27036.75</v>
      </c>
      <c r="AB12" s="13">
        <v>163.170000000002</v>
      </c>
      <c r="AC12" s="8">
        <v>9</v>
      </c>
      <c r="AD12" s="8">
        <v>8</v>
      </c>
      <c r="AE12" s="8">
        <v>26671.75</v>
      </c>
      <c r="AF12" s="8">
        <v>26509.78</v>
      </c>
      <c r="AG12" s="13">
        <v>161.970000000001</v>
      </c>
      <c r="AH12" s="8">
        <v>1</v>
      </c>
      <c r="AI12" s="8">
        <v>0</v>
      </c>
      <c r="AJ12" s="8">
        <v>0</v>
      </c>
      <c r="AK12" s="8">
        <v>0</v>
      </c>
      <c r="AL12" s="13">
        <v>0</v>
      </c>
      <c r="AM12" s="8">
        <v>1</v>
      </c>
      <c r="AN12" s="8">
        <v>1</v>
      </c>
      <c r="AO12" s="8">
        <v>15</v>
      </c>
      <c r="AP12" s="8">
        <v>13.8</v>
      </c>
      <c r="AQ12" s="13">
        <v>1.2</v>
      </c>
      <c r="AR12" s="8">
        <v>0</v>
      </c>
      <c r="AS12" s="8">
        <v>0</v>
      </c>
      <c r="AT12" s="8">
        <v>0</v>
      </c>
      <c r="AU12" s="8">
        <v>0</v>
      </c>
      <c r="AV12" s="13">
        <v>0</v>
      </c>
      <c r="AW12" s="8">
        <v>1</v>
      </c>
      <c r="AX12" s="8">
        <v>1</v>
      </c>
      <c r="AY12" s="8">
        <v>513.17</v>
      </c>
      <c r="AZ12" s="8">
        <v>513.17</v>
      </c>
      <c r="BA12" s="13">
        <v>0</v>
      </c>
      <c r="BB12" s="8">
        <v>0</v>
      </c>
      <c r="BC12" s="8">
        <v>2</v>
      </c>
      <c r="BD12" s="8">
        <v>356.96</v>
      </c>
      <c r="BE12" s="8">
        <v>345.46</v>
      </c>
      <c r="BF12" s="13">
        <v>11.5</v>
      </c>
      <c r="BG12" s="8">
        <v>2</v>
      </c>
      <c r="BH12" s="8">
        <v>1</v>
      </c>
      <c r="BI12" s="8">
        <v>25.94</v>
      </c>
      <c r="BJ12" s="8">
        <v>26.72</v>
      </c>
      <c r="BK12" s="13">
        <v>0.779999999999998</v>
      </c>
      <c r="BL12" s="8">
        <v>0</v>
      </c>
      <c r="BM12" s="8">
        <v>0</v>
      </c>
      <c r="BN12" s="8">
        <v>0</v>
      </c>
      <c r="BO12" s="8">
        <v>0</v>
      </c>
      <c r="BP12" s="13">
        <v>0</v>
      </c>
      <c r="BQ12" s="8">
        <v>5</v>
      </c>
      <c r="BR12" s="8">
        <v>3</v>
      </c>
      <c r="BS12" s="8">
        <v>1.21</v>
      </c>
      <c r="BT12" s="8">
        <v>1.21</v>
      </c>
      <c r="BU12" s="13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</row>
    <row r="13" s="32" customFormat="1" ht="18.75" customHeight="1" spans="1:85">
      <c r="A13" s="4" t="s">
        <v>66</v>
      </c>
      <c r="B13" s="4" t="s">
        <v>61</v>
      </c>
      <c r="C13" s="8">
        <v>31</v>
      </c>
      <c r="D13" s="8">
        <v>161.7</v>
      </c>
      <c r="E13" s="8">
        <v>590.09</v>
      </c>
      <c r="F13" s="9">
        <v>0.784913340161481</v>
      </c>
      <c r="G13" s="8">
        <v>307.9</v>
      </c>
      <c r="H13" s="8">
        <v>0</v>
      </c>
      <c r="I13" s="8">
        <v>490</v>
      </c>
      <c r="J13" s="13">
        <v>18.1481481481481</v>
      </c>
      <c r="K13" s="8">
        <v>26</v>
      </c>
      <c r="L13" s="8">
        <v>27</v>
      </c>
      <c r="M13" s="8">
        <v>182</v>
      </c>
      <c r="N13" s="8">
        <v>139</v>
      </c>
      <c r="O13" s="8">
        <v>242</v>
      </c>
      <c r="P13" s="8">
        <v>5</v>
      </c>
      <c r="Q13" s="8">
        <v>5</v>
      </c>
      <c r="R13" s="17">
        <v>46</v>
      </c>
      <c r="S13" s="17">
        <v>44</v>
      </c>
      <c r="T13" s="13">
        <v>108928.803</v>
      </c>
      <c r="U13" s="13">
        <v>107487.83792</v>
      </c>
      <c r="V13" s="13">
        <v>1441.83508</v>
      </c>
      <c r="W13" s="13">
        <v>0.869999999999891</v>
      </c>
      <c r="X13" s="12">
        <v>25</v>
      </c>
      <c r="Y13" s="17">
        <v>27</v>
      </c>
      <c r="Z13" s="13">
        <v>103777.763</v>
      </c>
      <c r="AA13" s="13">
        <v>102456.80792</v>
      </c>
      <c r="AB13" s="13">
        <v>1320.95508</v>
      </c>
      <c r="AC13" s="8">
        <v>4</v>
      </c>
      <c r="AD13" s="8">
        <v>3</v>
      </c>
      <c r="AE13" s="8">
        <v>3303.861</v>
      </c>
      <c r="AF13" s="8">
        <v>3292.06</v>
      </c>
      <c r="AG13" s="13">
        <v>11.8009999999999</v>
      </c>
      <c r="AH13" s="8">
        <v>0</v>
      </c>
      <c r="AI13" s="8">
        <v>1</v>
      </c>
      <c r="AJ13" s="8">
        <v>4425</v>
      </c>
      <c r="AK13" s="8">
        <v>4425</v>
      </c>
      <c r="AL13" s="13">
        <v>0</v>
      </c>
      <c r="AM13" s="8">
        <v>15</v>
      </c>
      <c r="AN13" s="8">
        <v>14</v>
      </c>
      <c r="AO13" s="8">
        <v>88321.6</v>
      </c>
      <c r="AP13" s="8">
        <v>87372.69492</v>
      </c>
      <c r="AQ13" s="13">
        <v>948.905079999997</v>
      </c>
      <c r="AR13" s="8">
        <v>0</v>
      </c>
      <c r="AS13" s="8">
        <v>0</v>
      </c>
      <c r="AT13" s="8">
        <v>0</v>
      </c>
      <c r="AU13" s="8">
        <v>0</v>
      </c>
      <c r="AV13" s="13">
        <v>0</v>
      </c>
      <c r="AW13" s="8">
        <v>6</v>
      </c>
      <c r="AX13" s="8">
        <v>9</v>
      </c>
      <c r="AY13" s="8">
        <v>7727.302</v>
      </c>
      <c r="AZ13" s="8">
        <v>7367.053</v>
      </c>
      <c r="BA13" s="13">
        <v>360.249</v>
      </c>
      <c r="BB13" s="8">
        <v>10</v>
      </c>
      <c r="BC13" s="8">
        <v>10</v>
      </c>
      <c r="BD13" s="8">
        <v>1115.59</v>
      </c>
      <c r="BE13" s="8">
        <v>994.71</v>
      </c>
      <c r="BF13" s="13">
        <v>120.88</v>
      </c>
      <c r="BG13" s="8">
        <v>1</v>
      </c>
      <c r="BH13" s="8">
        <v>0</v>
      </c>
      <c r="BI13" s="8">
        <v>0</v>
      </c>
      <c r="BJ13" s="8">
        <v>0</v>
      </c>
      <c r="BK13" s="13">
        <v>0</v>
      </c>
      <c r="BL13" s="8">
        <v>0</v>
      </c>
      <c r="BM13" s="8">
        <v>0</v>
      </c>
      <c r="BN13" s="8">
        <v>0</v>
      </c>
      <c r="BO13" s="8">
        <v>0</v>
      </c>
      <c r="BP13" s="13">
        <v>0</v>
      </c>
      <c r="BQ13" s="8">
        <v>10</v>
      </c>
      <c r="BR13" s="8">
        <v>7</v>
      </c>
      <c r="BS13" s="8">
        <v>4035.45</v>
      </c>
      <c r="BT13" s="8">
        <v>4036.32</v>
      </c>
      <c r="BU13" s="13">
        <v>0.869999999999891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</row>
    <row r="14" s="32" customFormat="1" ht="18.75" spans="1:85">
      <c r="A14" s="4"/>
      <c r="B14" s="4" t="s">
        <v>62</v>
      </c>
      <c r="C14" s="8">
        <v>0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8">
        <v>66</v>
      </c>
      <c r="J14" s="13">
        <v>4.125</v>
      </c>
      <c r="K14" s="8">
        <v>2</v>
      </c>
      <c r="L14" s="8">
        <v>0</v>
      </c>
      <c r="M14" s="8">
        <v>0</v>
      </c>
      <c r="N14" s="8">
        <v>0</v>
      </c>
      <c r="O14" s="8">
        <v>0</v>
      </c>
      <c r="P14" s="8">
        <v>2</v>
      </c>
      <c r="Q14" s="8">
        <v>2</v>
      </c>
      <c r="R14" s="17">
        <v>30</v>
      </c>
      <c r="S14" s="17">
        <v>28</v>
      </c>
      <c r="T14" s="13">
        <v>83019.893</v>
      </c>
      <c r="U14" s="13">
        <v>15501.24792</v>
      </c>
      <c r="V14" s="13">
        <v>67518.64508</v>
      </c>
      <c r="W14" s="13">
        <v>0</v>
      </c>
      <c r="X14" s="12">
        <v>18</v>
      </c>
      <c r="Y14" s="17">
        <v>16</v>
      </c>
      <c r="Z14" s="13">
        <v>81955.633</v>
      </c>
      <c r="AA14" s="13">
        <v>14528.36792</v>
      </c>
      <c r="AB14" s="13">
        <v>67427.26508</v>
      </c>
      <c r="AC14" s="8">
        <v>3</v>
      </c>
      <c r="AD14" s="8">
        <v>3</v>
      </c>
      <c r="AE14" s="8">
        <v>3303.861</v>
      </c>
      <c r="AF14" s="8">
        <v>1602.41</v>
      </c>
      <c r="AG14" s="13">
        <v>1701.451</v>
      </c>
      <c r="AH14" s="8">
        <v>0</v>
      </c>
      <c r="AI14" s="8">
        <v>1</v>
      </c>
      <c r="AJ14" s="8">
        <v>4425</v>
      </c>
      <c r="AK14" s="8">
        <v>4425</v>
      </c>
      <c r="AL14" s="13">
        <v>0</v>
      </c>
      <c r="AM14" s="8">
        <v>13</v>
      </c>
      <c r="AN14" s="8">
        <v>10</v>
      </c>
      <c r="AO14" s="8">
        <v>71474.14</v>
      </c>
      <c r="AP14" s="8">
        <v>5815.44492</v>
      </c>
      <c r="AQ14" s="13">
        <v>65658.69508</v>
      </c>
      <c r="AR14" s="8">
        <v>0</v>
      </c>
      <c r="AS14" s="8">
        <v>0</v>
      </c>
      <c r="AT14" s="8">
        <v>0</v>
      </c>
      <c r="AU14" s="8">
        <v>0</v>
      </c>
      <c r="AV14" s="13">
        <v>0</v>
      </c>
      <c r="AW14" s="8">
        <v>2</v>
      </c>
      <c r="AX14" s="8">
        <v>2</v>
      </c>
      <c r="AY14" s="8">
        <v>2752.632</v>
      </c>
      <c r="AZ14" s="8">
        <v>2685.513</v>
      </c>
      <c r="BA14" s="13">
        <v>67.1190000000001</v>
      </c>
      <c r="BB14" s="8">
        <v>4</v>
      </c>
      <c r="BC14" s="8">
        <v>6</v>
      </c>
      <c r="BD14" s="8">
        <v>932.54</v>
      </c>
      <c r="BE14" s="8">
        <v>841.16</v>
      </c>
      <c r="BF14" s="13">
        <v>91.3799999999999</v>
      </c>
      <c r="BG14" s="8">
        <v>1</v>
      </c>
      <c r="BH14" s="8">
        <v>0</v>
      </c>
      <c r="BI14" s="8">
        <v>0</v>
      </c>
      <c r="BJ14" s="8">
        <v>0</v>
      </c>
      <c r="BK14" s="13">
        <v>0</v>
      </c>
      <c r="BL14" s="8">
        <v>0</v>
      </c>
      <c r="BM14" s="8">
        <v>0</v>
      </c>
      <c r="BN14" s="8">
        <v>0</v>
      </c>
      <c r="BO14" s="8">
        <v>0</v>
      </c>
      <c r="BP14" s="13">
        <v>0</v>
      </c>
      <c r="BQ14" s="8">
        <v>7</v>
      </c>
      <c r="BR14" s="8">
        <v>6</v>
      </c>
      <c r="BS14" s="8">
        <v>131.72</v>
      </c>
      <c r="BT14" s="8">
        <v>131.72</v>
      </c>
      <c r="BU14" s="13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</row>
    <row r="15" s="32" customFormat="1" ht="18.75" customHeight="1" spans="1:85">
      <c r="A15" s="4" t="s">
        <v>67</v>
      </c>
      <c r="B15" s="4" t="s">
        <v>61</v>
      </c>
      <c r="C15" s="8">
        <v>48</v>
      </c>
      <c r="D15" s="8">
        <v>423</v>
      </c>
      <c r="E15" s="8">
        <v>1838.918</v>
      </c>
      <c r="F15" s="9">
        <v>0.812990568181517</v>
      </c>
      <c r="G15" s="8">
        <v>101.5</v>
      </c>
      <c r="H15" s="8">
        <v>0</v>
      </c>
      <c r="I15" s="8">
        <v>313</v>
      </c>
      <c r="J15" s="13">
        <v>6.13725490196078</v>
      </c>
      <c r="K15" s="8">
        <v>49</v>
      </c>
      <c r="L15" s="8">
        <v>40</v>
      </c>
      <c r="M15" s="8">
        <v>318</v>
      </c>
      <c r="N15" s="8">
        <v>229</v>
      </c>
      <c r="O15" s="8">
        <v>241</v>
      </c>
      <c r="P15" s="8">
        <v>0</v>
      </c>
      <c r="Q15" s="8">
        <v>0</v>
      </c>
      <c r="R15" s="17">
        <v>62</v>
      </c>
      <c r="S15" s="17">
        <v>74</v>
      </c>
      <c r="T15" s="13">
        <v>266210.298</v>
      </c>
      <c r="U15" s="13">
        <v>265820.638</v>
      </c>
      <c r="V15" s="13">
        <v>478.659999999983</v>
      </c>
      <c r="W15" s="13">
        <v>89</v>
      </c>
      <c r="X15" s="12">
        <v>47</v>
      </c>
      <c r="Y15" s="17">
        <v>51</v>
      </c>
      <c r="Z15" s="13">
        <v>239778.75</v>
      </c>
      <c r="AA15" s="13">
        <v>239541.08</v>
      </c>
      <c r="AB15" s="13">
        <v>237.669999999984</v>
      </c>
      <c r="AC15" s="8">
        <v>21</v>
      </c>
      <c r="AD15" s="8">
        <v>21</v>
      </c>
      <c r="AE15" s="8">
        <v>52933.25</v>
      </c>
      <c r="AF15" s="8">
        <v>52925.88</v>
      </c>
      <c r="AG15" s="13">
        <v>7.36999999999534</v>
      </c>
      <c r="AH15" s="8">
        <v>8</v>
      </c>
      <c r="AI15" s="8">
        <v>7</v>
      </c>
      <c r="AJ15" s="8">
        <v>15150.88</v>
      </c>
      <c r="AK15" s="8">
        <v>15150.88</v>
      </c>
      <c r="AL15" s="13">
        <v>0</v>
      </c>
      <c r="AM15" s="8">
        <v>10</v>
      </c>
      <c r="AN15" s="8">
        <v>12</v>
      </c>
      <c r="AO15" s="8">
        <v>46731.62</v>
      </c>
      <c r="AP15" s="8">
        <v>46731.62</v>
      </c>
      <c r="AQ15" s="13">
        <v>0</v>
      </c>
      <c r="AR15" s="8">
        <v>0</v>
      </c>
      <c r="AS15" s="8">
        <v>0</v>
      </c>
      <c r="AT15" s="8">
        <v>0</v>
      </c>
      <c r="AU15" s="8">
        <v>0</v>
      </c>
      <c r="AV15" s="13">
        <v>0</v>
      </c>
      <c r="AW15" s="8">
        <v>8</v>
      </c>
      <c r="AX15" s="8">
        <v>11</v>
      </c>
      <c r="AY15" s="8">
        <v>124963</v>
      </c>
      <c r="AZ15" s="8">
        <v>124732.7</v>
      </c>
      <c r="BA15" s="13">
        <v>230.299999999988</v>
      </c>
      <c r="BB15" s="8">
        <v>2</v>
      </c>
      <c r="BC15" s="8">
        <v>8</v>
      </c>
      <c r="BD15" s="8">
        <v>3360.91</v>
      </c>
      <c r="BE15" s="8">
        <v>3119.92</v>
      </c>
      <c r="BF15" s="13">
        <v>240.99</v>
      </c>
      <c r="BG15" s="8">
        <v>10</v>
      </c>
      <c r="BH15" s="8">
        <v>10</v>
      </c>
      <c r="BI15" s="8">
        <v>9874.61</v>
      </c>
      <c r="BJ15" s="8">
        <v>9924.61</v>
      </c>
      <c r="BK15" s="13">
        <v>50</v>
      </c>
      <c r="BL15" s="8">
        <v>0</v>
      </c>
      <c r="BM15" s="8">
        <v>0</v>
      </c>
      <c r="BN15" s="8">
        <v>0</v>
      </c>
      <c r="BO15" s="8">
        <v>0</v>
      </c>
      <c r="BP15" s="13">
        <v>0</v>
      </c>
      <c r="BQ15" s="8">
        <v>3</v>
      </c>
      <c r="BR15" s="8">
        <v>5</v>
      </c>
      <c r="BS15" s="8">
        <v>13196.028</v>
      </c>
      <c r="BT15" s="8">
        <v>13235.028</v>
      </c>
      <c r="BU15" s="13">
        <v>39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</row>
    <row r="16" s="32" customFormat="1" ht="18.75" spans="1:85">
      <c r="A16" s="4"/>
      <c r="B16" s="4" t="s">
        <v>62</v>
      </c>
      <c r="C16" s="8">
        <v>0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8">
        <v>16</v>
      </c>
      <c r="J16" s="13">
        <v>0.571428571428571</v>
      </c>
      <c r="K16" s="8">
        <v>4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7">
        <v>38</v>
      </c>
      <c r="S16" s="17">
        <v>42</v>
      </c>
      <c r="T16" s="13">
        <v>95904.99</v>
      </c>
      <c r="U16" s="13">
        <v>22128.79</v>
      </c>
      <c r="V16" s="13">
        <v>73865.2</v>
      </c>
      <c r="W16" s="13">
        <v>89</v>
      </c>
      <c r="X16" s="12">
        <v>28</v>
      </c>
      <c r="Y16" s="17">
        <v>28</v>
      </c>
      <c r="Z16" s="13">
        <v>73865.09</v>
      </c>
      <c r="AA16" s="13">
        <v>0</v>
      </c>
      <c r="AB16" s="13">
        <v>73865.09</v>
      </c>
      <c r="AC16" s="8">
        <v>17</v>
      </c>
      <c r="AD16" s="8">
        <v>16</v>
      </c>
      <c r="AE16" s="8">
        <v>51580.89</v>
      </c>
      <c r="AF16" s="8">
        <v>0</v>
      </c>
      <c r="AG16" s="13">
        <v>51580.89</v>
      </c>
      <c r="AH16" s="8">
        <v>8</v>
      </c>
      <c r="AI16" s="8">
        <v>7</v>
      </c>
      <c r="AJ16" s="8">
        <v>15150.88</v>
      </c>
      <c r="AK16" s="8">
        <v>0</v>
      </c>
      <c r="AL16" s="13">
        <v>15150.88</v>
      </c>
      <c r="AM16" s="8">
        <v>0</v>
      </c>
      <c r="AN16" s="8">
        <v>0</v>
      </c>
      <c r="AO16" s="8">
        <v>0</v>
      </c>
      <c r="AP16" s="8">
        <v>0</v>
      </c>
      <c r="AQ16" s="13">
        <v>0</v>
      </c>
      <c r="AR16" s="8">
        <v>0</v>
      </c>
      <c r="AS16" s="8">
        <v>0</v>
      </c>
      <c r="AT16" s="8">
        <v>0</v>
      </c>
      <c r="AU16" s="8">
        <v>0</v>
      </c>
      <c r="AV16" s="13">
        <v>0</v>
      </c>
      <c r="AW16" s="8">
        <v>3</v>
      </c>
      <c r="AX16" s="8">
        <v>5</v>
      </c>
      <c r="AY16" s="8">
        <v>7133.32</v>
      </c>
      <c r="AZ16" s="8">
        <v>0</v>
      </c>
      <c r="BA16" s="13">
        <v>7133.32</v>
      </c>
      <c r="BB16" s="8">
        <v>2</v>
      </c>
      <c r="BC16" s="8">
        <v>2</v>
      </c>
      <c r="BD16" s="8">
        <v>1200</v>
      </c>
      <c r="BE16" s="8">
        <v>1199.89</v>
      </c>
      <c r="BF16" s="13">
        <v>0.110000000000127</v>
      </c>
      <c r="BG16" s="8">
        <v>5</v>
      </c>
      <c r="BH16" s="8">
        <v>9</v>
      </c>
      <c r="BI16" s="8">
        <v>7644.61</v>
      </c>
      <c r="BJ16" s="8">
        <v>7694.61</v>
      </c>
      <c r="BK16" s="13">
        <v>50</v>
      </c>
      <c r="BL16" s="8">
        <v>0</v>
      </c>
      <c r="BM16" s="8">
        <v>0</v>
      </c>
      <c r="BN16" s="8">
        <v>0</v>
      </c>
      <c r="BO16" s="8">
        <v>0</v>
      </c>
      <c r="BP16" s="13">
        <v>0</v>
      </c>
      <c r="BQ16" s="8">
        <v>3</v>
      </c>
      <c r="BR16" s="8">
        <v>3</v>
      </c>
      <c r="BS16" s="8">
        <v>13195.29</v>
      </c>
      <c r="BT16" s="8">
        <v>13234.29</v>
      </c>
      <c r="BU16" s="13">
        <v>39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</row>
    <row r="17" s="32" customFormat="1" ht="18.75" customHeight="1" spans="1:85">
      <c r="A17" s="4" t="s">
        <v>68</v>
      </c>
      <c r="B17" s="4" t="s">
        <v>61</v>
      </c>
      <c r="C17" s="8">
        <v>17</v>
      </c>
      <c r="D17" s="8">
        <v>133.9</v>
      </c>
      <c r="E17" s="8">
        <v>330.5</v>
      </c>
      <c r="F17" s="9">
        <v>0.71167097329888</v>
      </c>
      <c r="G17" s="8">
        <v>19.9</v>
      </c>
      <c r="H17" s="8">
        <v>0</v>
      </c>
      <c r="I17" s="8">
        <v>318</v>
      </c>
      <c r="J17" s="13">
        <v>16.7368421052632</v>
      </c>
      <c r="K17" s="8">
        <v>17</v>
      </c>
      <c r="L17" s="8">
        <v>14</v>
      </c>
      <c r="M17" s="8">
        <v>106</v>
      </c>
      <c r="N17" s="8">
        <v>81</v>
      </c>
      <c r="O17" s="8">
        <v>237</v>
      </c>
      <c r="P17" s="8">
        <v>1</v>
      </c>
      <c r="Q17" s="8">
        <v>1</v>
      </c>
      <c r="R17" s="17">
        <v>23</v>
      </c>
      <c r="S17" s="17">
        <v>29</v>
      </c>
      <c r="T17" s="13">
        <v>81035.35</v>
      </c>
      <c r="U17" s="13">
        <v>80663.66</v>
      </c>
      <c r="V17" s="13">
        <v>371.999999999998</v>
      </c>
      <c r="W17" s="13">
        <v>0.310000000000002</v>
      </c>
      <c r="X17" s="12">
        <v>16</v>
      </c>
      <c r="Y17" s="17">
        <v>19</v>
      </c>
      <c r="Z17" s="13">
        <v>80431.55</v>
      </c>
      <c r="AA17" s="13">
        <v>80091.13</v>
      </c>
      <c r="AB17" s="13">
        <v>340.419999999998</v>
      </c>
      <c r="AC17" s="8">
        <v>7</v>
      </c>
      <c r="AD17" s="8">
        <v>9</v>
      </c>
      <c r="AE17" s="8">
        <v>59251.24</v>
      </c>
      <c r="AF17" s="8">
        <v>59173.41</v>
      </c>
      <c r="AG17" s="13">
        <v>77.8300000000017</v>
      </c>
      <c r="AH17" s="8">
        <v>4</v>
      </c>
      <c r="AI17" s="8">
        <v>4</v>
      </c>
      <c r="AJ17" s="8">
        <v>15916.05</v>
      </c>
      <c r="AK17" s="8">
        <v>15916.05</v>
      </c>
      <c r="AL17" s="13">
        <v>0</v>
      </c>
      <c r="AM17" s="8">
        <v>5</v>
      </c>
      <c r="AN17" s="8">
        <v>6</v>
      </c>
      <c r="AO17" s="8">
        <v>5264.26</v>
      </c>
      <c r="AP17" s="8">
        <v>5001.67</v>
      </c>
      <c r="AQ17" s="13">
        <v>262.59</v>
      </c>
      <c r="AR17" s="8">
        <v>0</v>
      </c>
      <c r="AS17" s="8">
        <v>0</v>
      </c>
      <c r="AT17" s="8">
        <v>0</v>
      </c>
      <c r="AU17" s="8">
        <v>0</v>
      </c>
      <c r="AV17" s="13">
        <v>0</v>
      </c>
      <c r="AW17" s="8">
        <v>0</v>
      </c>
      <c r="AX17" s="8">
        <v>0</v>
      </c>
      <c r="AY17" s="8">
        <v>0</v>
      </c>
      <c r="AZ17" s="8">
        <v>0</v>
      </c>
      <c r="BA17" s="13">
        <v>0</v>
      </c>
      <c r="BB17" s="8">
        <v>1</v>
      </c>
      <c r="BC17" s="8">
        <v>4</v>
      </c>
      <c r="BD17" s="8">
        <v>417</v>
      </c>
      <c r="BE17" s="8">
        <v>385.42</v>
      </c>
      <c r="BF17" s="13">
        <v>31.58</v>
      </c>
      <c r="BG17" s="8">
        <v>0</v>
      </c>
      <c r="BH17" s="8">
        <v>0</v>
      </c>
      <c r="BI17" s="8">
        <v>0</v>
      </c>
      <c r="BJ17" s="8">
        <v>0</v>
      </c>
      <c r="BK17" s="13">
        <v>0</v>
      </c>
      <c r="BL17" s="8">
        <v>1</v>
      </c>
      <c r="BM17" s="8">
        <v>0</v>
      </c>
      <c r="BN17" s="8">
        <v>0</v>
      </c>
      <c r="BO17" s="8">
        <v>0</v>
      </c>
      <c r="BP17" s="13">
        <v>0</v>
      </c>
      <c r="BQ17" s="8">
        <v>3</v>
      </c>
      <c r="BR17" s="8">
        <v>4</v>
      </c>
      <c r="BS17" s="8">
        <v>53.2</v>
      </c>
      <c r="BT17" s="8">
        <v>53.51</v>
      </c>
      <c r="BU17" s="13">
        <v>0.310000000000002</v>
      </c>
      <c r="BV17" s="8">
        <v>2</v>
      </c>
      <c r="BW17" s="8">
        <v>2</v>
      </c>
      <c r="BX17" s="8">
        <v>133.6</v>
      </c>
      <c r="BY17" s="8">
        <v>133.6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</row>
    <row r="18" s="32" customFormat="1" ht="18.75" spans="1:85">
      <c r="A18" s="4"/>
      <c r="B18" s="4" t="s">
        <v>62</v>
      </c>
      <c r="C18" s="8">
        <v>0</v>
      </c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8">
        <v>316</v>
      </c>
      <c r="J18" s="13">
        <v>19.75</v>
      </c>
      <c r="K18" s="8">
        <v>14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1</v>
      </c>
      <c r="R18" s="17">
        <v>7</v>
      </c>
      <c r="S18" s="17">
        <v>25</v>
      </c>
      <c r="T18" s="13">
        <v>81035.35</v>
      </c>
      <c r="U18" s="13">
        <v>7450.42</v>
      </c>
      <c r="V18" s="13">
        <v>73585.24</v>
      </c>
      <c r="W18" s="13">
        <v>0.310000000000002</v>
      </c>
      <c r="X18" s="12">
        <v>5</v>
      </c>
      <c r="Y18" s="17">
        <v>16</v>
      </c>
      <c r="Z18" s="13">
        <v>80431.55</v>
      </c>
      <c r="AA18" s="13">
        <v>6877.89</v>
      </c>
      <c r="AB18" s="13">
        <v>73553.66</v>
      </c>
      <c r="AC18" s="8">
        <v>2</v>
      </c>
      <c r="AD18" s="8">
        <v>9</v>
      </c>
      <c r="AE18" s="8">
        <v>59251.24</v>
      </c>
      <c r="AF18" s="8">
        <v>1876.22</v>
      </c>
      <c r="AG18" s="13">
        <v>57375.02</v>
      </c>
      <c r="AH18" s="8">
        <v>0</v>
      </c>
      <c r="AI18" s="8">
        <v>4</v>
      </c>
      <c r="AJ18" s="8">
        <v>15916.05</v>
      </c>
      <c r="AK18" s="8">
        <v>0</v>
      </c>
      <c r="AL18" s="13">
        <v>15916.05</v>
      </c>
      <c r="AM18" s="8">
        <v>3</v>
      </c>
      <c r="AN18" s="8">
        <v>3</v>
      </c>
      <c r="AO18" s="8">
        <v>5264.26</v>
      </c>
      <c r="AP18" s="8">
        <v>5001.67</v>
      </c>
      <c r="AQ18" s="13">
        <v>262.59</v>
      </c>
      <c r="AR18" s="8">
        <v>0</v>
      </c>
      <c r="AS18" s="8">
        <v>0</v>
      </c>
      <c r="AT18" s="8">
        <v>0</v>
      </c>
      <c r="AU18" s="8">
        <v>0</v>
      </c>
      <c r="AV18" s="13">
        <v>0</v>
      </c>
      <c r="AW18" s="8">
        <v>0</v>
      </c>
      <c r="AX18" s="8">
        <v>0</v>
      </c>
      <c r="AY18" s="8">
        <v>0</v>
      </c>
      <c r="AZ18" s="8">
        <v>0</v>
      </c>
      <c r="BA18" s="13">
        <v>0</v>
      </c>
      <c r="BB18" s="8">
        <v>1</v>
      </c>
      <c r="BC18" s="8">
        <v>3</v>
      </c>
      <c r="BD18" s="8">
        <v>417</v>
      </c>
      <c r="BE18" s="8">
        <v>385.42</v>
      </c>
      <c r="BF18" s="13">
        <v>31.58</v>
      </c>
      <c r="BG18" s="8">
        <v>0</v>
      </c>
      <c r="BH18" s="8">
        <v>0</v>
      </c>
      <c r="BI18" s="8">
        <v>0</v>
      </c>
      <c r="BJ18" s="8">
        <v>0</v>
      </c>
      <c r="BK18" s="13">
        <v>0</v>
      </c>
      <c r="BL18" s="8">
        <v>0</v>
      </c>
      <c r="BM18" s="8">
        <v>0</v>
      </c>
      <c r="BN18" s="8">
        <v>0</v>
      </c>
      <c r="BO18" s="8">
        <v>0</v>
      </c>
      <c r="BP18" s="13">
        <v>0</v>
      </c>
      <c r="BQ18" s="8">
        <v>1</v>
      </c>
      <c r="BR18" s="8">
        <v>4</v>
      </c>
      <c r="BS18" s="8">
        <v>53.2</v>
      </c>
      <c r="BT18" s="8">
        <v>53.51</v>
      </c>
      <c r="BU18" s="13">
        <v>0.310000000000002</v>
      </c>
      <c r="BV18" s="8">
        <v>0</v>
      </c>
      <c r="BW18" s="8">
        <v>2</v>
      </c>
      <c r="BX18" s="8">
        <v>133.6</v>
      </c>
      <c r="BY18" s="8">
        <v>133.6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</row>
    <row r="19" s="32" customFormat="1" ht="18.75" customHeight="1" spans="1:85">
      <c r="A19" s="4" t="s">
        <v>69</v>
      </c>
      <c r="B19" s="4" t="s">
        <v>61</v>
      </c>
      <c r="C19" s="8">
        <v>25</v>
      </c>
      <c r="D19" s="8">
        <v>126</v>
      </c>
      <c r="E19" s="8">
        <v>508.33</v>
      </c>
      <c r="F19" s="9">
        <v>0.801365219995901</v>
      </c>
      <c r="G19" s="8">
        <v>20</v>
      </c>
      <c r="H19" s="8">
        <v>0</v>
      </c>
      <c r="I19" s="8">
        <v>1058</v>
      </c>
      <c r="J19" s="13">
        <v>58.7777777777778</v>
      </c>
      <c r="K19" s="8">
        <v>18</v>
      </c>
      <c r="L19" s="8">
        <v>18</v>
      </c>
      <c r="M19" s="8">
        <v>122</v>
      </c>
      <c r="N19" s="8">
        <v>99</v>
      </c>
      <c r="O19" s="8">
        <v>139</v>
      </c>
      <c r="P19" s="8">
        <v>4</v>
      </c>
      <c r="Q19" s="8">
        <v>4</v>
      </c>
      <c r="R19" s="17">
        <v>36</v>
      </c>
      <c r="S19" s="17">
        <v>29</v>
      </c>
      <c r="T19" s="13">
        <v>37764.13</v>
      </c>
      <c r="U19" s="13">
        <v>37371.06</v>
      </c>
      <c r="V19" s="13">
        <v>393.83</v>
      </c>
      <c r="W19" s="13">
        <v>0.76</v>
      </c>
      <c r="X19" s="12">
        <v>23</v>
      </c>
      <c r="Y19" s="17">
        <v>18</v>
      </c>
      <c r="Z19" s="13">
        <v>37334.27</v>
      </c>
      <c r="AA19" s="13">
        <v>36954.34</v>
      </c>
      <c r="AB19" s="13">
        <v>379.93</v>
      </c>
      <c r="AC19" s="8">
        <v>8</v>
      </c>
      <c r="AD19" s="8">
        <v>5</v>
      </c>
      <c r="AE19" s="8">
        <v>14247.43</v>
      </c>
      <c r="AF19" s="8">
        <v>14099.76</v>
      </c>
      <c r="AG19" s="13">
        <v>147.67</v>
      </c>
      <c r="AH19" s="8">
        <v>5</v>
      </c>
      <c r="AI19" s="8">
        <v>4</v>
      </c>
      <c r="AJ19" s="8">
        <v>16565.73</v>
      </c>
      <c r="AK19" s="8">
        <v>16531.02</v>
      </c>
      <c r="AL19" s="13">
        <v>34.7099999999991</v>
      </c>
      <c r="AM19" s="8">
        <v>1</v>
      </c>
      <c r="AN19" s="8">
        <v>2</v>
      </c>
      <c r="AO19" s="8">
        <v>1416.93</v>
      </c>
      <c r="AP19" s="8">
        <v>1342.38</v>
      </c>
      <c r="AQ19" s="13">
        <v>74.55</v>
      </c>
      <c r="AR19" s="8">
        <v>3</v>
      </c>
      <c r="AS19" s="8">
        <v>3</v>
      </c>
      <c r="AT19" s="8">
        <v>1524.57</v>
      </c>
      <c r="AU19" s="8">
        <v>1524.57</v>
      </c>
      <c r="AV19" s="13">
        <v>0</v>
      </c>
      <c r="AW19" s="8">
        <v>6</v>
      </c>
      <c r="AX19" s="8">
        <v>4</v>
      </c>
      <c r="AY19" s="8">
        <v>3579.61</v>
      </c>
      <c r="AZ19" s="8">
        <v>3456.61</v>
      </c>
      <c r="BA19" s="13">
        <v>123</v>
      </c>
      <c r="BB19" s="8">
        <v>2</v>
      </c>
      <c r="BC19" s="8">
        <v>2</v>
      </c>
      <c r="BD19" s="8">
        <v>126</v>
      </c>
      <c r="BE19" s="8">
        <v>112.1</v>
      </c>
      <c r="BF19" s="13">
        <v>13.9</v>
      </c>
      <c r="BG19" s="8">
        <v>1</v>
      </c>
      <c r="BH19" s="8">
        <v>1</v>
      </c>
      <c r="BI19" s="8">
        <v>206.94</v>
      </c>
      <c r="BJ19" s="8">
        <v>206.94</v>
      </c>
      <c r="BK19" s="13">
        <v>0</v>
      </c>
      <c r="BL19" s="8">
        <v>0</v>
      </c>
      <c r="BM19" s="8">
        <v>0</v>
      </c>
      <c r="BN19" s="8">
        <v>0</v>
      </c>
      <c r="BO19" s="8">
        <v>0</v>
      </c>
      <c r="BP19" s="13">
        <v>0</v>
      </c>
      <c r="BQ19" s="8">
        <v>7</v>
      </c>
      <c r="BR19" s="8">
        <v>6</v>
      </c>
      <c r="BS19" s="8">
        <v>32.88</v>
      </c>
      <c r="BT19" s="8">
        <v>32.88</v>
      </c>
      <c r="BU19" s="13">
        <v>0</v>
      </c>
      <c r="BV19" s="8">
        <v>3</v>
      </c>
      <c r="BW19" s="8">
        <v>2</v>
      </c>
      <c r="BX19" s="8">
        <v>64.04</v>
      </c>
      <c r="BY19" s="8">
        <v>64.8</v>
      </c>
      <c r="BZ19" s="8">
        <v>0</v>
      </c>
      <c r="CA19" s="8">
        <v>0.76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</row>
    <row r="20" s="32" customFormat="1" ht="18.75" spans="1:85">
      <c r="A20" s="4"/>
      <c r="B20" s="4" t="s">
        <v>62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8">
        <v>176</v>
      </c>
      <c r="J20" s="13">
        <v>11.7333333333333</v>
      </c>
      <c r="K20" s="8">
        <v>18</v>
      </c>
      <c r="L20" s="8">
        <v>0</v>
      </c>
      <c r="M20" s="8">
        <v>0</v>
      </c>
      <c r="N20" s="8">
        <v>0</v>
      </c>
      <c r="O20" s="8">
        <v>0</v>
      </c>
      <c r="P20" s="8">
        <v>1</v>
      </c>
      <c r="Q20" s="8">
        <v>0</v>
      </c>
      <c r="R20" s="17">
        <v>17</v>
      </c>
      <c r="S20" s="17">
        <v>25</v>
      </c>
      <c r="T20" s="13">
        <v>37764.13</v>
      </c>
      <c r="U20" s="13">
        <v>6412.742</v>
      </c>
      <c r="V20" s="13">
        <v>31351.39</v>
      </c>
      <c r="W20" s="13">
        <v>0</v>
      </c>
      <c r="X20" s="12">
        <v>11</v>
      </c>
      <c r="Y20" s="17">
        <v>15</v>
      </c>
      <c r="Z20" s="13">
        <v>37334.27</v>
      </c>
      <c r="AA20" s="13">
        <v>6056.02</v>
      </c>
      <c r="AB20" s="13">
        <v>31278.25</v>
      </c>
      <c r="AC20" s="8">
        <v>2</v>
      </c>
      <c r="AD20" s="8">
        <v>4</v>
      </c>
      <c r="AE20" s="8">
        <v>14247.43</v>
      </c>
      <c r="AF20" s="8">
        <v>3219.11</v>
      </c>
      <c r="AG20" s="13">
        <v>11028.32</v>
      </c>
      <c r="AH20" s="8">
        <v>3</v>
      </c>
      <c r="AI20" s="8">
        <v>3</v>
      </c>
      <c r="AJ20" s="8">
        <v>16565.73</v>
      </c>
      <c r="AK20" s="8">
        <v>865.69</v>
      </c>
      <c r="AL20" s="13">
        <v>15700.04</v>
      </c>
      <c r="AM20" s="8">
        <v>0</v>
      </c>
      <c r="AN20" s="8">
        <v>2</v>
      </c>
      <c r="AO20" s="8">
        <v>1416.93</v>
      </c>
      <c r="AP20" s="8">
        <v>1345.22</v>
      </c>
      <c r="AQ20" s="13">
        <v>71.71</v>
      </c>
      <c r="AR20" s="8">
        <v>3</v>
      </c>
      <c r="AS20" s="8">
        <v>3</v>
      </c>
      <c r="AT20" s="8">
        <v>1524.57</v>
      </c>
      <c r="AU20" s="8">
        <v>0</v>
      </c>
      <c r="AV20" s="13">
        <v>1524.57</v>
      </c>
      <c r="AW20" s="8">
        <v>3</v>
      </c>
      <c r="AX20" s="8">
        <v>3</v>
      </c>
      <c r="AY20" s="8">
        <v>3579.61</v>
      </c>
      <c r="AZ20" s="8">
        <v>626</v>
      </c>
      <c r="BA20" s="13">
        <v>2953.61</v>
      </c>
      <c r="BB20" s="8">
        <v>1</v>
      </c>
      <c r="BC20" s="8">
        <v>2</v>
      </c>
      <c r="BD20" s="8">
        <v>126</v>
      </c>
      <c r="BE20" s="8">
        <v>112.1</v>
      </c>
      <c r="BF20" s="13">
        <v>13.9</v>
      </c>
      <c r="BG20" s="8">
        <v>0</v>
      </c>
      <c r="BH20" s="8">
        <v>1</v>
      </c>
      <c r="BI20" s="8">
        <v>206.94</v>
      </c>
      <c r="BJ20" s="8">
        <v>206.94</v>
      </c>
      <c r="BK20" s="13">
        <v>0</v>
      </c>
      <c r="BL20" s="8">
        <v>0</v>
      </c>
      <c r="BM20" s="8">
        <v>0</v>
      </c>
      <c r="BN20" s="8">
        <v>0</v>
      </c>
      <c r="BO20" s="8">
        <v>0</v>
      </c>
      <c r="BP20" s="13">
        <v>0</v>
      </c>
      <c r="BQ20" s="8">
        <v>4</v>
      </c>
      <c r="BR20" s="8">
        <v>5</v>
      </c>
      <c r="BS20" s="8">
        <v>32.88</v>
      </c>
      <c r="BT20" s="8">
        <v>32.88</v>
      </c>
      <c r="BU20" s="13">
        <v>0</v>
      </c>
      <c r="BV20" s="8">
        <v>1</v>
      </c>
      <c r="BW20" s="8">
        <v>2</v>
      </c>
      <c r="BX20" s="8">
        <v>64.04</v>
      </c>
      <c r="BY20" s="8">
        <v>4.802</v>
      </c>
      <c r="BZ20" s="8">
        <v>59.24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</row>
    <row r="21" s="32" customFormat="1" ht="18.75" customHeight="1" spans="1:85">
      <c r="A21" s="4" t="s">
        <v>70</v>
      </c>
      <c r="B21" s="4" t="s">
        <v>61</v>
      </c>
      <c r="C21" s="8">
        <v>19</v>
      </c>
      <c r="D21" s="8">
        <v>143.6</v>
      </c>
      <c r="E21" s="8">
        <v>397.25</v>
      </c>
      <c r="F21" s="9">
        <v>0.734492003328095</v>
      </c>
      <c r="G21" s="8">
        <v>57.8</v>
      </c>
      <c r="H21" s="8">
        <v>0</v>
      </c>
      <c r="I21" s="8">
        <v>371</v>
      </c>
      <c r="J21" s="13">
        <v>19.5263157894737</v>
      </c>
      <c r="K21" s="8">
        <v>19</v>
      </c>
      <c r="L21" s="8">
        <v>14</v>
      </c>
      <c r="M21" s="8">
        <v>112</v>
      </c>
      <c r="N21" s="8">
        <v>72</v>
      </c>
      <c r="O21" s="8">
        <v>255</v>
      </c>
      <c r="P21" s="8">
        <v>3</v>
      </c>
      <c r="Q21" s="8">
        <v>3</v>
      </c>
      <c r="R21" s="17">
        <v>32</v>
      </c>
      <c r="S21" s="17">
        <v>42</v>
      </c>
      <c r="T21" s="13">
        <v>146050.8619</v>
      </c>
      <c r="U21" s="13">
        <v>145599.5619</v>
      </c>
      <c r="V21" s="13">
        <v>463.769999999987</v>
      </c>
      <c r="W21" s="13">
        <v>12.4699999999998</v>
      </c>
      <c r="X21" s="12">
        <v>14</v>
      </c>
      <c r="Y21" s="17">
        <v>19</v>
      </c>
      <c r="Z21" s="13">
        <v>139535.65</v>
      </c>
      <c r="AA21" s="13">
        <v>139139.57</v>
      </c>
      <c r="AB21" s="13">
        <v>396.079999999987</v>
      </c>
      <c r="AC21" s="8">
        <v>8</v>
      </c>
      <c r="AD21" s="8">
        <v>12</v>
      </c>
      <c r="AE21" s="8">
        <v>32450.7</v>
      </c>
      <c r="AF21" s="8">
        <v>32446.29</v>
      </c>
      <c r="AG21" s="13">
        <v>4.40999999999985</v>
      </c>
      <c r="AH21" s="8">
        <v>0</v>
      </c>
      <c r="AI21" s="8">
        <v>0</v>
      </c>
      <c r="AJ21" s="8">
        <v>0</v>
      </c>
      <c r="AK21" s="8">
        <v>0</v>
      </c>
      <c r="AL21" s="13">
        <v>0</v>
      </c>
      <c r="AM21" s="8">
        <v>3</v>
      </c>
      <c r="AN21" s="8">
        <v>4</v>
      </c>
      <c r="AO21" s="8">
        <v>6343.61</v>
      </c>
      <c r="AP21" s="8">
        <v>5970.05</v>
      </c>
      <c r="AQ21" s="13">
        <v>373.559999999999</v>
      </c>
      <c r="AR21" s="8">
        <v>0</v>
      </c>
      <c r="AS21" s="8">
        <v>0</v>
      </c>
      <c r="AT21" s="8">
        <v>0</v>
      </c>
      <c r="AU21" s="8">
        <v>0</v>
      </c>
      <c r="AV21" s="13">
        <v>0</v>
      </c>
      <c r="AW21" s="8">
        <v>3</v>
      </c>
      <c r="AX21" s="8">
        <v>3</v>
      </c>
      <c r="AY21" s="8">
        <v>100741.34</v>
      </c>
      <c r="AZ21" s="8">
        <v>100723.23</v>
      </c>
      <c r="BA21" s="13">
        <v>18.1100000000006</v>
      </c>
      <c r="BB21" s="8">
        <v>1</v>
      </c>
      <c r="BC21" s="8">
        <v>3</v>
      </c>
      <c r="BD21" s="8">
        <v>383.48</v>
      </c>
      <c r="BE21" s="8">
        <v>342.74</v>
      </c>
      <c r="BF21" s="13">
        <v>40.74</v>
      </c>
      <c r="BG21" s="8">
        <v>1</v>
      </c>
      <c r="BH21" s="8">
        <v>2</v>
      </c>
      <c r="BI21" s="8">
        <v>3039.35</v>
      </c>
      <c r="BJ21" s="8">
        <v>3040.55</v>
      </c>
      <c r="BK21" s="13">
        <v>1.19999999999982</v>
      </c>
      <c r="BL21" s="8">
        <v>0</v>
      </c>
      <c r="BM21" s="8">
        <v>0</v>
      </c>
      <c r="BN21" s="8">
        <v>0</v>
      </c>
      <c r="BO21" s="8">
        <v>0</v>
      </c>
      <c r="BP21" s="13">
        <v>0</v>
      </c>
      <c r="BQ21" s="8">
        <v>16</v>
      </c>
      <c r="BR21" s="8">
        <v>17</v>
      </c>
      <c r="BS21" s="8">
        <v>515.9819</v>
      </c>
      <c r="BT21" s="8">
        <v>527.2519</v>
      </c>
      <c r="BU21" s="13">
        <v>11.27</v>
      </c>
      <c r="BV21" s="8">
        <v>0</v>
      </c>
      <c r="BW21" s="8">
        <v>1</v>
      </c>
      <c r="BX21" s="8">
        <v>2576.4</v>
      </c>
      <c r="BY21" s="8">
        <v>2549.45</v>
      </c>
      <c r="BZ21" s="8">
        <v>26.95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</row>
    <row r="22" s="32" customFormat="1" ht="18.75" spans="1:85">
      <c r="A22" s="4"/>
      <c r="B22" s="4" t="s">
        <v>62</v>
      </c>
      <c r="C22" s="8">
        <v>0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8">
        <v>358</v>
      </c>
      <c r="J22" s="13">
        <v>21.0588235294118</v>
      </c>
      <c r="K22" s="8">
        <v>17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7">
        <v>18</v>
      </c>
      <c r="S22" s="17">
        <v>32</v>
      </c>
      <c r="T22" s="13">
        <v>143274.902</v>
      </c>
      <c r="U22" s="13">
        <v>10408.562</v>
      </c>
      <c r="V22" s="13">
        <v>132878.81</v>
      </c>
      <c r="W22" s="13">
        <v>12.4699999999999</v>
      </c>
      <c r="X22" s="12">
        <v>9</v>
      </c>
      <c r="Y22" s="17">
        <v>17</v>
      </c>
      <c r="Z22" s="13">
        <v>139335.64</v>
      </c>
      <c r="AA22" s="13">
        <v>6497.57</v>
      </c>
      <c r="AB22" s="13">
        <v>132838.07</v>
      </c>
      <c r="AC22" s="8">
        <v>4</v>
      </c>
      <c r="AD22" s="8">
        <v>11</v>
      </c>
      <c r="AE22" s="8">
        <v>32450.7</v>
      </c>
      <c r="AF22" s="8">
        <v>94.29</v>
      </c>
      <c r="AG22" s="13">
        <v>32356.41</v>
      </c>
      <c r="AH22" s="8">
        <v>0</v>
      </c>
      <c r="AI22" s="8">
        <v>0</v>
      </c>
      <c r="AJ22" s="8">
        <v>0</v>
      </c>
      <c r="AK22" s="8">
        <v>0</v>
      </c>
      <c r="AL22" s="13">
        <v>0</v>
      </c>
      <c r="AM22" s="8">
        <v>3</v>
      </c>
      <c r="AN22" s="8">
        <v>3</v>
      </c>
      <c r="AO22" s="8">
        <v>6143.6</v>
      </c>
      <c r="AP22" s="8">
        <v>5680.05</v>
      </c>
      <c r="AQ22" s="13">
        <v>463.55</v>
      </c>
      <c r="AR22" s="8">
        <v>0</v>
      </c>
      <c r="AS22" s="8">
        <v>0</v>
      </c>
      <c r="AT22" s="8">
        <v>0</v>
      </c>
      <c r="AU22" s="8">
        <v>0</v>
      </c>
      <c r="AV22" s="13">
        <v>0</v>
      </c>
      <c r="AW22" s="8">
        <v>2</v>
      </c>
      <c r="AX22" s="8">
        <v>3</v>
      </c>
      <c r="AY22" s="8">
        <v>100741.34</v>
      </c>
      <c r="AZ22" s="8">
        <v>723.23</v>
      </c>
      <c r="BA22" s="13">
        <v>100018.11</v>
      </c>
      <c r="BB22" s="8">
        <v>1</v>
      </c>
      <c r="BC22" s="8">
        <v>3</v>
      </c>
      <c r="BD22" s="8">
        <v>383.48</v>
      </c>
      <c r="BE22" s="8">
        <v>342.74</v>
      </c>
      <c r="BF22" s="13">
        <v>40.74</v>
      </c>
      <c r="BG22" s="8">
        <v>1</v>
      </c>
      <c r="BH22" s="8">
        <v>2</v>
      </c>
      <c r="BI22" s="8">
        <v>3039.35</v>
      </c>
      <c r="BJ22" s="8">
        <v>3040.55</v>
      </c>
      <c r="BK22" s="13">
        <v>1.19999999999982</v>
      </c>
      <c r="BL22" s="8">
        <v>0</v>
      </c>
      <c r="BM22" s="8">
        <v>0</v>
      </c>
      <c r="BN22" s="8">
        <v>0</v>
      </c>
      <c r="BO22" s="8">
        <v>0</v>
      </c>
      <c r="BP22" s="13">
        <v>0</v>
      </c>
      <c r="BQ22" s="8">
        <v>7</v>
      </c>
      <c r="BR22" s="8">
        <v>10</v>
      </c>
      <c r="BS22" s="8">
        <v>516.432</v>
      </c>
      <c r="BT22" s="8">
        <v>527.702</v>
      </c>
      <c r="BU22" s="13">
        <v>11.2700000000001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</row>
    <row r="23" s="32" customFormat="1" ht="18.75" customHeight="1" spans="1:85">
      <c r="A23" s="4" t="s">
        <v>71</v>
      </c>
      <c r="B23" s="4" t="s">
        <v>61</v>
      </c>
      <c r="C23" s="8">
        <v>33</v>
      </c>
      <c r="D23" s="8">
        <v>278.81</v>
      </c>
      <c r="E23" s="8">
        <v>2175.54</v>
      </c>
      <c r="F23" s="9">
        <v>0.886401694949783</v>
      </c>
      <c r="G23" s="8">
        <v>263.57</v>
      </c>
      <c r="H23" s="8">
        <v>0</v>
      </c>
      <c r="I23" s="8">
        <v>743</v>
      </c>
      <c r="J23" s="13">
        <v>28.5769230769231</v>
      </c>
      <c r="K23" s="8">
        <v>30</v>
      </c>
      <c r="L23" s="8">
        <v>28</v>
      </c>
      <c r="M23" s="8">
        <v>159</v>
      </c>
      <c r="N23" s="8">
        <v>134</v>
      </c>
      <c r="O23" s="8">
        <v>185</v>
      </c>
      <c r="P23" s="8">
        <v>4</v>
      </c>
      <c r="Q23" s="8">
        <v>4</v>
      </c>
      <c r="R23" s="17">
        <v>34</v>
      </c>
      <c r="S23" s="17">
        <v>31</v>
      </c>
      <c r="T23" s="13">
        <v>45274.25</v>
      </c>
      <c r="U23" s="13">
        <v>45077.93</v>
      </c>
      <c r="V23" s="13">
        <v>196.319999999997</v>
      </c>
      <c r="W23" s="13">
        <v>0</v>
      </c>
      <c r="X23" s="12">
        <v>28</v>
      </c>
      <c r="Y23" s="17">
        <v>26</v>
      </c>
      <c r="Z23" s="13">
        <v>40514.15</v>
      </c>
      <c r="AA23" s="13">
        <v>40322.77</v>
      </c>
      <c r="AB23" s="13">
        <v>191.379999999997</v>
      </c>
      <c r="AC23" s="8">
        <v>11</v>
      </c>
      <c r="AD23" s="8">
        <v>9</v>
      </c>
      <c r="AE23" s="8">
        <v>24472.89</v>
      </c>
      <c r="AF23" s="8">
        <v>24370.82</v>
      </c>
      <c r="AG23" s="13">
        <v>102.07</v>
      </c>
      <c r="AH23" s="8">
        <v>13</v>
      </c>
      <c r="AI23" s="8">
        <v>13</v>
      </c>
      <c r="AJ23" s="8">
        <v>2215.5</v>
      </c>
      <c r="AK23" s="8">
        <v>2155.97</v>
      </c>
      <c r="AL23" s="13">
        <v>59.5299999999997</v>
      </c>
      <c r="AM23" s="8">
        <v>0</v>
      </c>
      <c r="AN23" s="8">
        <v>0</v>
      </c>
      <c r="AO23" s="8">
        <v>0</v>
      </c>
      <c r="AP23" s="8">
        <v>0</v>
      </c>
      <c r="AQ23" s="13">
        <v>0</v>
      </c>
      <c r="AR23" s="8">
        <v>0</v>
      </c>
      <c r="AS23" s="8">
        <v>0</v>
      </c>
      <c r="AT23" s="8">
        <v>0</v>
      </c>
      <c r="AU23" s="8">
        <v>0</v>
      </c>
      <c r="AV23" s="13">
        <v>0</v>
      </c>
      <c r="AW23" s="8">
        <v>4</v>
      </c>
      <c r="AX23" s="8">
        <v>4</v>
      </c>
      <c r="AY23" s="8">
        <v>13825.76</v>
      </c>
      <c r="AZ23" s="8">
        <v>13795.98</v>
      </c>
      <c r="BA23" s="13">
        <v>29.7800000000007</v>
      </c>
      <c r="BB23" s="8">
        <v>3</v>
      </c>
      <c r="BC23" s="8">
        <v>2</v>
      </c>
      <c r="BD23" s="8">
        <v>242</v>
      </c>
      <c r="BE23" s="8">
        <v>237.06</v>
      </c>
      <c r="BF23" s="13">
        <v>4.94</v>
      </c>
      <c r="BG23" s="8">
        <v>0</v>
      </c>
      <c r="BH23" s="8">
        <v>0</v>
      </c>
      <c r="BI23" s="8">
        <v>0</v>
      </c>
      <c r="BJ23" s="8">
        <v>0</v>
      </c>
      <c r="BK23" s="13">
        <v>0</v>
      </c>
      <c r="BL23" s="8">
        <v>0</v>
      </c>
      <c r="BM23" s="8">
        <v>0</v>
      </c>
      <c r="BN23" s="8">
        <v>0</v>
      </c>
      <c r="BO23" s="8">
        <v>0</v>
      </c>
      <c r="BP23" s="13">
        <v>0</v>
      </c>
      <c r="BQ23" s="8">
        <v>2</v>
      </c>
      <c r="BR23" s="8">
        <v>2</v>
      </c>
      <c r="BS23" s="8">
        <v>18.1</v>
      </c>
      <c r="BT23" s="8">
        <v>18.1</v>
      </c>
      <c r="BU23" s="13">
        <v>0</v>
      </c>
      <c r="BV23" s="8">
        <v>1</v>
      </c>
      <c r="BW23" s="8">
        <v>1</v>
      </c>
      <c r="BX23" s="8">
        <v>4500</v>
      </c>
      <c r="BY23" s="8">
        <v>4500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</row>
    <row r="24" s="32" customFormat="1" ht="18.75" spans="1:85">
      <c r="A24" s="4"/>
      <c r="B24" s="4" t="s">
        <v>62</v>
      </c>
      <c r="C24" s="8">
        <v>0</v>
      </c>
      <c r="D24" s="8">
        <v>0</v>
      </c>
      <c r="E24" s="8">
        <v>0</v>
      </c>
      <c r="F24" s="9">
        <v>0</v>
      </c>
      <c r="G24" s="8">
        <v>0</v>
      </c>
      <c r="H24" s="8">
        <v>0</v>
      </c>
      <c r="I24" s="8">
        <v>0</v>
      </c>
      <c r="J24" s="13">
        <v>0</v>
      </c>
      <c r="K24" s="8">
        <v>1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7">
        <v>9</v>
      </c>
      <c r="S24" s="17">
        <v>5</v>
      </c>
      <c r="T24" s="13">
        <v>5386.52</v>
      </c>
      <c r="U24" s="13">
        <v>379.8</v>
      </c>
      <c r="V24" s="13">
        <v>5006.72</v>
      </c>
      <c r="W24" s="13">
        <v>0</v>
      </c>
      <c r="X24" s="12">
        <v>6</v>
      </c>
      <c r="Y24" s="17">
        <v>2</v>
      </c>
      <c r="Z24" s="13">
        <v>644.52</v>
      </c>
      <c r="AA24" s="13">
        <v>379.8</v>
      </c>
      <c r="AB24" s="13">
        <v>264.72</v>
      </c>
      <c r="AC24" s="8">
        <v>4</v>
      </c>
      <c r="AD24" s="8">
        <v>2</v>
      </c>
      <c r="AE24" s="8">
        <v>508.05</v>
      </c>
      <c r="AF24" s="8">
        <v>379.8</v>
      </c>
      <c r="AG24" s="13">
        <v>128.25</v>
      </c>
      <c r="AH24" s="8">
        <v>2</v>
      </c>
      <c r="AI24" s="8">
        <v>0</v>
      </c>
      <c r="AJ24" s="8">
        <v>136.47</v>
      </c>
      <c r="AK24" s="8">
        <v>0</v>
      </c>
      <c r="AL24" s="13">
        <v>136.47</v>
      </c>
      <c r="AM24" s="8">
        <v>0</v>
      </c>
      <c r="AN24" s="8">
        <v>0</v>
      </c>
      <c r="AO24" s="8">
        <v>0</v>
      </c>
      <c r="AP24" s="8">
        <v>0</v>
      </c>
      <c r="AQ24" s="13">
        <v>0</v>
      </c>
      <c r="AR24" s="8">
        <v>0</v>
      </c>
      <c r="AS24" s="8">
        <v>0</v>
      </c>
      <c r="AT24" s="8">
        <v>0</v>
      </c>
      <c r="AU24" s="8">
        <v>0</v>
      </c>
      <c r="AV24" s="13">
        <v>0</v>
      </c>
      <c r="AW24" s="8">
        <v>0</v>
      </c>
      <c r="AX24" s="8">
        <v>0</v>
      </c>
      <c r="AY24" s="8">
        <v>0</v>
      </c>
      <c r="AZ24" s="8">
        <v>0</v>
      </c>
      <c r="BA24" s="13">
        <v>0</v>
      </c>
      <c r="BB24" s="8">
        <v>2</v>
      </c>
      <c r="BC24" s="8">
        <v>2</v>
      </c>
      <c r="BD24" s="8">
        <v>242</v>
      </c>
      <c r="BE24" s="8">
        <v>0</v>
      </c>
      <c r="BF24" s="13">
        <v>242</v>
      </c>
      <c r="BG24" s="8">
        <v>0</v>
      </c>
      <c r="BH24" s="8">
        <v>0</v>
      </c>
      <c r="BI24" s="8">
        <v>0</v>
      </c>
      <c r="BJ24" s="8">
        <v>0</v>
      </c>
      <c r="BK24" s="13">
        <v>0</v>
      </c>
      <c r="BL24" s="8">
        <v>0</v>
      </c>
      <c r="BM24" s="8">
        <v>0</v>
      </c>
      <c r="BN24" s="8">
        <v>0</v>
      </c>
      <c r="BO24" s="8">
        <v>0</v>
      </c>
      <c r="BP24" s="13">
        <v>0</v>
      </c>
      <c r="BQ24" s="8">
        <v>0</v>
      </c>
      <c r="BR24" s="8">
        <v>0</v>
      </c>
      <c r="BS24" s="8">
        <v>0</v>
      </c>
      <c r="BT24" s="8">
        <v>0</v>
      </c>
      <c r="BU24" s="13">
        <v>0</v>
      </c>
      <c r="BV24" s="8">
        <v>1</v>
      </c>
      <c r="BW24" s="8">
        <v>1</v>
      </c>
      <c r="BX24" s="8">
        <v>4500</v>
      </c>
      <c r="BY24" s="8">
        <v>0</v>
      </c>
      <c r="BZ24" s="8">
        <v>4500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</row>
    <row r="25" s="32" customFormat="1" ht="18.75" customHeight="1" spans="1:85">
      <c r="A25" s="4" t="s">
        <v>72</v>
      </c>
      <c r="B25" s="4" t="s">
        <v>61</v>
      </c>
      <c r="C25" s="8">
        <v>47</v>
      </c>
      <c r="D25" s="8">
        <v>204.5</v>
      </c>
      <c r="E25" s="8">
        <v>1054.8556</v>
      </c>
      <c r="F25" s="9">
        <v>0.837615364556286</v>
      </c>
      <c r="G25" s="8">
        <v>1095.894054</v>
      </c>
      <c r="H25" s="8">
        <v>1</v>
      </c>
      <c r="I25" s="8">
        <v>661</v>
      </c>
      <c r="J25" s="13">
        <v>14.6888888888889</v>
      </c>
      <c r="K25" s="8">
        <v>46</v>
      </c>
      <c r="L25" s="8">
        <v>40</v>
      </c>
      <c r="M25" s="8">
        <v>295</v>
      </c>
      <c r="N25" s="8">
        <v>205</v>
      </c>
      <c r="O25" s="8">
        <v>110</v>
      </c>
      <c r="P25" s="8">
        <v>4</v>
      </c>
      <c r="Q25" s="8">
        <v>4</v>
      </c>
      <c r="R25" s="17">
        <v>64</v>
      </c>
      <c r="S25" s="17">
        <v>64</v>
      </c>
      <c r="T25" s="13">
        <v>80171.9266</v>
      </c>
      <c r="U25" s="13">
        <v>79961.9966</v>
      </c>
      <c r="V25" s="13">
        <v>748.339999999993</v>
      </c>
      <c r="W25" s="13">
        <v>538.41</v>
      </c>
      <c r="X25" s="12">
        <v>47</v>
      </c>
      <c r="Y25" s="17">
        <v>45</v>
      </c>
      <c r="Z25" s="13">
        <v>71088.6666</v>
      </c>
      <c r="AA25" s="13">
        <v>70347.9866</v>
      </c>
      <c r="AB25" s="13">
        <v>740.679999999993</v>
      </c>
      <c r="AC25" s="8">
        <v>20</v>
      </c>
      <c r="AD25" s="8">
        <v>20</v>
      </c>
      <c r="AE25" s="8">
        <v>37434.57</v>
      </c>
      <c r="AF25" s="8">
        <v>37312.08</v>
      </c>
      <c r="AG25" s="13">
        <v>122.489999999998</v>
      </c>
      <c r="AH25" s="8">
        <v>0</v>
      </c>
      <c r="AI25" s="8">
        <v>0</v>
      </c>
      <c r="AJ25" s="8">
        <v>0</v>
      </c>
      <c r="AK25" s="8">
        <v>0</v>
      </c>
      <c r="AL25" s="13">
        <v>0</v>
      </c>
      <c r="AM25" s="8">
        <v>6</v>
      </c>
      <c r="AN25" s="8">
        <v>6</v>
      </c>
      <c r="AO25" s="8">
        <v>3305.27</v>
      </c>
      <c r="AP25" s="8">
        <v>3246.99</v>
      </c>
      <c r="AQ25" s="13">
        <v>58.2800000000002</v>
      </c>
      <c r="AR25" s="8">
        <v>2</v>
      </c>
      <c r="AS25" s="8">
        <v>1</v>
      </c>
      <c r="AT25" s="8">
        <v>8055.0266</v>
      </c>
      <c r="AU25" s="8">
        <v>8055.0266</v>
      </c>
      <c r="AV25" s="13">
        <v>0</v>
      </c>
      <c r="AW25" s="8">
        <v>19</v>
      </c>
      <c r="AX25" s="8">
        <v>18</v>
      </c>
      <c r="AY25" s="8">
        <v>22293.8</v>
      </c>
      <c r="AZ25" s="8">
        <v>21733.89</v>
      </c>
      <c r="BA25" s="13">
        <v>559.909999999996</v>
      </c>
      <c r="BB25" s="8">
        <v>2</v>
      </c>
      <c r="BC25" s="8">
        <v>3</v>
      </c>
      <c r="BD25" s="8">
        <v>179.85</v>
      </c>
      <c r="BE25" s="8">
        <v>172.19</v>
      </c>
      <c r="BF25" s="13">
        <v>7.66</v>
      </c>
      <c r="BG25" s="8">
        <v>1</v>
      </c>
      <c r="BH25" s="8">
        <v>1</v>
      </c>
      <c r="BI25" s="8">
        <v>451.48</v>
      </c>
      <c r="BJ25" s="8">
        <v>451.48</v>
      </c>
      <c r="BK25" s="13">
        <v>0</v>
      </c>
      <c r="BL25" s="8">
        <v>0</v>
      </c>
      <c r="BM25" s="8">
        <v>0</v>
      </c>
      <c r="BN25" s="8">
        <v>0</v>
      </c>
      <c r="BO25" s="8">
        <v>0</v>
      </c>
      <c r="BP25" s="13">
        <v>0</v>
      </c>
      <c r="BQ25" s="8">
        <v>13</v>
      </c>
      <c r="BR25" s="8">
        <v>14</v>
      </c>
      <c r="BS25" s="8">
        <v>351.93</v>
      </c>
      <c r="BT25" s="8">
        <v>890.34</v>
      </c>
      <c r="BU25" s="13">
        <v>538.41</v>
      </c>
      <c r="BV25" s="8">
        <v>1</v>
      </c>
      <c r="BW25" s="8">
        <v>1</v>
      </c>
      <c r="BX25" s="8">
        <v>8100</v>
      </c>
      <c r="BY25" s="8">
        <v>8100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</row>
    <row r="26" s="32" customFormat="1" ht="18.75" spans="1:85">
      <c r="A26" s="4"/>
      <c r="B26" s="4" t="s">
        <v>62</v>
      </c>
      <c r="C26" s="8">
        <v>0</v>
      </c>
      <c r="D26" s="8">
        <v>0</v>
      </c>
      <c r="E26" s="8">
        <v>0</v>
      </c>
      <c r="F26" s="9">
        <v>0</v>
      </c>
      <c r="G26" s="8">
        <v>0</v>
      </c>
      <c r="H26" s="8">
        <v>0</v>
      </c>
      <c r="I26" s="8">
        <v>0</v>
      </c>
      <c r="J26" s="13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7">
        <v>34</v>
      </c>
      <c r="S26" s="17">
        <v>32</v>
      </c>
      <c r="T26" s="13">
        <v>45488.76</v>
      </c>
      <c r="U26" s="13">
        <v>4814.61</v>
      </c>
      <c r="V26" s="13">
        <v>32824.1</v>
      </c>
      <c r="W26" s="13">
        <v>249.95</v>
      </c>
      <c r="X26" s="12">
        <v>26</v>
      </c>
      <c r="Y26" s="17">
        <v>24</v>
      </c>
      <c r="Z26" s="13">
        <v>37186.05</v>
      </c>
      <c r="AA26" s="13">
        <v>4366.45</v>
      </c>
      <c r="AB26" s="13">
        <v>32819.6</v>
      </c>
      <c r="AC26" s="8">
        <v>13</v>
      </c>
      <c r="AD26" s="8">
        <v>13</v>
      </c>
      <c r="AE26" s="8">
        <v>30779.07</v>
      </c>
      <c r="AF26" s="8">
        <v>1512.81</v>
      </c>
      <c r="AG26" s="13">
        <v>29266.26</v>
      </c>
      <c r="AH26" s="8">
        <v>0</v>
      </c>
      <c r="AI26" s="8">
        <v>0</v>
      </c>
      <c r="AJ26" s="8">
        <v>0</v>
      </c>
      <c r="AK26" s="8">
        <v>0</v>
      </c>
      <c r="AL26" s="13">
        <v>0</v>
      </c>
      <c r="AM26" s="8">
        <v>1</v>
      </c>
      <c r="AN26" s="8">
        <v>2</v>
      </c>
      <c r="AO26" s="8">
        <v>552.95</v>
      </c>
      <c r="AP26" s="8">
        <v>99.6</v>
      </c>
      <c r="AQ26" s="13">
        <v>453.35</v>
      </c>
      <c r="AR26" s="8">
        <v>0</v>
      </c>
      <c r="AS26" s="8">
        <v>0</v>
      </c>
      <c r="AT26" s="8">
        <v>0</v>
      </c>
      <c r="AU26" s="8">
        <v>0</v>
      </c>
      <c r="AV26" s="13">
        <v>0</v>
      </c>
      <c r="AW26" s="8">
        <v>12</v>
      </c>
      <c r="AX26" s="8">
        <v>9</v>
      </c>
      <c r="AY26" s="8">
        <v>5854.03</v>
      </c>
      <c r="AZ26" s="8">
        <v>2754.04</v>
      </c>
      <c r="BA26" s="13">
        <v>3099.99</v>
      </c>
      <c r="BB26" s="8">
        <v>0</v>
      </c>
      <c r="BC26" s="8">
        <v>1</v>
      </c>
      <c r="BD26" s="8">
        <v>20</v>
      </c>
      <c r="BE26" s="8">
        <v>15.5</v>
      </c>
      <c r="BF26" s="13">
        <v>4.5</v>
      </c>
      <c r="BG26" s="8">
        <v>0</v>
      </c>
      <c r="BH26" s="8">
        <v>0</v>
      </c>
      <c r="BI26" s="8">
        <v>0</v>
      </c>
      <c r="BJ26" s="8">
        <v>0</v>
      </c>
      <c r="BK26" s="13">
        <v>0</v>
      </c>
      <c r="BL26" s="8">
        <v>0</v>
      </c>
      <c r="BM26" s="8">
        <v>0</v>
      </c>
      <c r="BN26" s="8">
        <v>0</v>
      </c>
      <c r="BO26" s="8">
        <v>0</v>
      </c>
      <c r="BP26" s="13">
        <v>0</v>
      </c>
      <c r="BQ26" s="8">
        <v>7</v>
      </c>
      <c r="BR26" s="8">
        <v>6</v>
      </c>
      <c r="BS26" s="8">
        <v>182.71</v>
      </c>
      <c r="BT26" s="8">
        <v>432.66</v>
      </c>
      <c r="BU26" s="13">
        <v>249.95</v>
      </c>
      <c r="BV26" s="8">
        <v>1</v>
      </c>
      <c r="BW26" s="8">
        <v>1</v>
      </c>
      <c r="BX26" s="8">
        <v>8100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</row>
    <row r="27" s="32" customFormat="1" ht="18.75" customHeight="1" spans="1:85">
      <c r="A27" s="4" t="s">
        <v>73</v>
      </c>
      <c r="B27" s="4" t="s">
        <v>61</v>
      </c>
      <c r="C27" s="8">
        <v>22</v>
      </c>
      <c r="D27" s="8">
        <v>133</v>
      </c>
      <c r="E27" s="8">
        <v>432.07</v>
      </c>
      <c r="F27" s="9">
        <v>0.764630930681155</v>
      </c>
      <c r="G27" s="8">
        <v>39</v>
      </c>
      <c r="H27" s="8">
        <v>0</v>
      </c>
      <c r="I27" s="8">
        <v>1863</v>
      </c>
      <c r="J27" s="13">
        <v>98.0526315789474</v>
      </c>
      <c r="K27" s="8">
        <v>19</v>
      </c>
      <c r="L27" s="8">
        <v>19</v>
      </c>
      <c r="M27" s="8">
        <v>150</v>
      </c>
      <c r="N27" s="8">
        <v>119</v>
      </c>
      <c r="O27" s="8">
        <v>271</v>
      </c>
      <c r="P27" s="8">
        <v>8</v>
      </c>
      <c r="Q27" s="8">
        <v>8</v>
      </c>
      <c r="R27" s="17">
        <v>28</v>
      </c>
      <c r="S27" s="17">
        <v>28</v>
      </c>
      <c r="T27" s="13">
        <v>55956.95</v>
      </c>
      <c r="U27" s="13">
        <v>55514.82</v>
      </c>
      <c r="V27" s="13">
        <v>524.210000000006</v>
      </c>
      <c r="W27" s="13">
        <v>82.08</v>
      </c>
      <c r="X27" s="12">
        <v>19</v>
      </c>
      <c r="Y27" s="17">
        <v>19</v>
      </c>
      <c r="Z27" s="13">
        <v>32007.9</v>
      </c>
      <c r="AA27" s="13">
        <v>31483.69</v>
      </c>
      <c r="AB27" s="13">
        <v>524.210000000006</v>
      </c>
      <c r="AC27" s="8">
        <v>9</v>
      </c>
      <c r="AD27" s="8">
        <v>11</v>
      </c>
      <c r="AE27" s="8">
        <v>18475.61</v>
      </c>
      <c r="AF27" s="8">
        <v>18349.83</v>
      </c>
      <c r="AG27" s="13">
        <v>125.780000000002</v>
      </c>
      <c r="AH27" s="8">
        <v>1</v>
      </c>
      <c r="AI27" s="8">
        <v>0</v>
      </c>
      <c r="AJ27" s="8">
        <v>0</v>
      </c>
      <c r="AK27" s="8">
        <v>0</v>
      </c>
      <c r="AL27" s="13">
        <v>0</v>
      </c>
      <c r="AM27" s="8">
        <v>4</v>
      </c>
      <c r="AN27" s="8">
        <v>5</v>
      </c>
      <c r="AO27" s="8">
        <v>10308.29</v>
      </c>
      <c r="AP27" s="8">
        <v>9909.86</v>
      </c>
      <c r="AQ27" s="13">
        <v>398.43</v>
      </c>
      <c r="AR27" s="8">
        <v>0</v>
      </c>
      <c r="AS27" s="8">
        <v>0</v>
      </c>
      <c r="AT27" s="8">
        <v>0</v>
      </c>
      <c r="AU27" s="8">
        <v>0</v>
      </c>
      <c r="AV27" s="13">
        <v>0</v>
      </c>
      <c r="AW27" s="8">
        <v>5</v>
      </c>
      <c r="AX27" s="8">
        <v>3</v>
      </c>
      <c r="AY27" s="8">
        <v>3224</v>
      </c>
      <c r="AZ27" s="8">
        <v>3224</v>
      </c>
      <c r="BA27" s="13">
        <v>0</v>
      </c>
      <c r="BB27" s="8">
        <v>0</v>
      </c>
      <c r="BC27" s="8">
        <v>0</v>
      </c>
      <c r="BD27" s="8">
        <v>0</v>
      </c>
      <c r="BE27" s="8">
        <v>0</v>
      </c>
      <c r="BF27" s="13">
        <v>0</v>
      </c>
      <c r="BG27" s="8">
        <v>7</v>
      </c>
      <c r="BH27" s="8">
        <v>8</v>
      </c>
      <c r="BI27" s="8">
        <v>23872.55</v>
      </c>
      <c r="BJ27" s="8">
        <v>23872.55</v>
      </c>
      <c r="BK27" s="13">
        <v>0</v>
      </c>
      <c r="BL27" s="8">
        <v>0</v>
      </c>
      <c r="BM27" s="8">
        <v>0</v>
      </c>
      <c r="BN27" s="8">
        <v>0</v>
      </c>
      <c r="BO27" s="8">
        <v>0</v>
      </c>
      <c r="BP27" s="13">
        <v>0</v>
      </c>
      <c r="BQ27" s="8">
        <v>0</v>
      </c>
      <c r="BR27" s="8">
        <v>0</v>
      </c>
      <c r="BS27" s="8">
        <v>0</v>
      </c>
      <c r="BT27" s="8">
        <v>0</v>
      </c>
      <c r="BU27" s="13">
        <v>0</v>
      </c>
      <c r="BV27" s="8">
        <v>2</v>
      </c>
      <c r="BW27" s="8">
        <v>1</v>
      </c>
      <c r="BX27" s="8">
        <v>76.5</v>
      </c>
      <c r="BY27" s="8">
        <v>158.58</v>
      </c>
      <c r="BZ27" s="8">
        <v>0</v>
      </c>
      <c r="CA27" s="8">
        <v>82.08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</row>
    <row r="28" s="32" customFormat="1" ht="18.75" spans="1:85">
      <c r="A28" s="4"/>
      <c r="B28" s="4" t="s">
        <v>62</v>
      </c>
      <c r="C28" s="8">
        <v>0</v>
      </c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8">
        <v>0</v>
      </c>
      <c r="J28" s="13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7">
        <v>26</v>
      </c>
      <c r="S28" s="17">
        <v>24</v>
      </c>
      <c r="T28" s="13">
        <v>54551.023596</v>
      </c>
      <c r="U28" s="13">
        <v>38150.529015</v>
      </c>
      <c r="V28" s="13">
        <v>16482.574581</v>
      </c>
      <c r="W28" s="13">
        <v>82.08</v>
      </c>
      <c r="X28" s="12">
        <v>19</v>
      </c>
      <c r="Y28" s="17">
        <v>17</v>
      </c>
      <c r="Z28" s="13">
        <v>30601.967396</v>
      </c>
      <c r="AA28" s="13">
        <v>14119.392815</v>
      </c>
      <c r="AB28" s="13">
        <v>16482.574581</v>
      </c>
      <c r="AC28" s="8">
        <v>10</v>
      </c>
      <c r="AD28" s="8">
        <v>10</v>
      </c>
      <c r="AE28" s="8">
        <v>17601.65</v>
      </c>
      <c r="AF28" s="8">
        <v>4695.55</v>
      </c>
      <c r="AG28" s="13">
        <v>12906.1</v>
      </c>
      <c r="AH28" s="8">
        <v>1</v>
      </c>
      <c r="AI28" s="8">
        <v>0</v>
      </c>
      <c r="AJ28" s="8">
        <v>0</v>
      </c>
      <c r="AK28" s="8">
        <v>0</v>
      </c>
      <c r="AL28" s="13">
        <v>0</v>
      </c>
      <c r="AM28" s="8">
        <v>4</v>
      </c>
      <c r="AN28" s="8">
        <v>4</v>
      </c>
      <c r="AO28" s="8">
        <v>9776.317396</v>
      </c>
      <c r="AP28" s="8">
        <v>9423.842303</v>
      </c>
      <c r="AQ28" s="13">
        <v>352.475092999997</v>
      </c>
      <c r="AR28" s="8">
        <v>0</v>
      </c>
      <c r="AS28" s="8">
        <v>0</v>
      </c>
      <c r="AT28" s="8">
        <v>0</v>
      </c>
      <c r="AU28" s="8">
        <v>0</v>
      </c>
      <c r="AV28" s="13">
        <v>0</v>
      </c>
      <c r="AW28" s="8">
        <v>4</v>
      </c>
      <c r="AX28" s="8">
        <v>3</v>
      </c>
      <c r="AY28" s="8">
        <v>3224</v>
      </c>
      <c r="AZ28" s="8">
        <v>0.000512</v>
      </c>
      <c r="BA28" s="13">
        <v>3223.999488</v>
      </c>
      <c r="BB28" s="8">
        <v>0</v>
      </c>
      <c r="BC28" s="8">
        <v>0</v>
      </c>
      <c r="BD28" s="8">
        <v>0</v>
      </c>
      <c r="BE28" s="8">
        <v>0</v>
      </c>
      <c r="BF28" s="13">
        <v>0</v>
      </c>
      <c r="BG28" s="8">
        <v>5</v>
      </c>
      <c r="BH28" s="8">
        <v>6</v>
      </c>
      <c r="BI28" s="8">
        <v>23872.5562</v>
      </c>
      <c r="BJ28" s="8">
        <v>23872.5562</v>
      </c>
      <c r="BK28" s="13">
        <v>0</v>
      </c>
      <c r="BL28" s="8">
        <v>0</v>
      </c>
      <c r="BM28" s="8">
        <v>0</v>
      </c>
      <c r="BN28" s="8">
        <v>0</v>
      </c>
      <c r="BO28" s="8">
        <v>0</v>
      </c>
      <c r="BP28" s="13">
        <v>0</v>
      </c>
      <c r="BQ28" s="8">
        <v>0</v>
      </c>
      <c r="BR28" s="8">
        <v>0</v>
      </c>
      <c r="BS28" s="8">
        <v>0</v>
      </c>
      <c r="BT28" s="8">
        <v>0</v>
      </c>
      <c r="BU28" s="13">
        <v>0</v>
      </c>
      <c r="BV28" s="8">
        <v>2</v>
      </c>
      <c r="BW28" s="8">
        <v>1</v>
      </c>
      <c r="BX28" s="8">
        <v>76.5</v>
      </c>
      <c r="BY28" s="8">
        <v>158.58</v>
      </c>
      <c r="BZ28" s="8">
        <v>0</v>
      </c>
      <c r="CA28" s="8">
        <v>82.08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</row>
    <row r="29" s="32" customFormat="1" ht="18.75" spans="1:85">
      <c r="A29" s="4" t="s">
        <v>74</v>
      </c>
      <c r="B29" s="4" t="s">
        <v>61</v>
      </c>
      <c r="C29" s="8">
        <v>30</v>
      </c>
      <c r="D29" s="8">
        <v>281.2</v>
      </c>
      <c r="E29" s="8">
        <v>1648.65</v>
      </c>
      <c r="F29" s="9">
        <v>0.854289193460632</v>
      </c>
      <c r="G29" s="8">
        <v>151.42</v>
      </c>
      <c r="H29" s="8">
        <v>0</v>
      </c>
      <c r="I29" s="8">
        <v>3328</v>
      </c>
      <c r="J29" s="13">
        <v>128</v>
      </c>
      <c r="K29" s="8">
        <v>25</v>
      </c>
      <c r="L29" s="8">
        <v>22</v>
      </c>
      <c r="M29" s="8">
        <v>179</v>
      </c>
      <c r="N29" s="8">
        <v>127</v>
      </c>
      <c r="O29" s="8">
        <v>427</v>
      </c>
      <c r="P29" s="8">
        <v>12</v>
      </c>
      <c r="Q29" s="8">
        <v>9</v>
      </c>
      <c r="R29" s="17">
        <v>41</v>
      </c>
      <c r="S29" s="17">
        <v>38</v>
      </c>
      <c r="T29" s="13">
        <v>90325.365023</v>
      </c>
      <c r="U29" s="13">
        <v>87631.777285</v>
      </c>
      <c r="V29" s="13">
        <v>2698.590688</v>
      </c>
      <c r="W29" s="13">
        <v>5.00295</v>
      </c>
      <c r="X29" s="12">
        <v>30</v>
      </c>
      <c r="Y29" s="17">
        <v>26</v>
      </c>
      <c r="Z29" s="13">
        <v>86483.587973</v>
      </c>
      <c r="AA29" s="13">
        <v>83875.247285</v>
      </c>
      <c r="AB29" s="13">
        <v>2608.340688</v>
      </c>
      <c r="AC29" s="8">
        <v>16</v>
      </c>
      <c r="AD29" s="8">
        <v>11</v>
      </c>
      <c r="AE29" s="8">
        <v>19016.177371</v>
      </c>
      <c r="AF29" s="8">
        <v>17174.038838</v>
      </c>
      <c r="AG29" s="13">
        <v>1842.138533</v>
      </c>
      <c r="AH29" s="8">
        <v>4</v>
      </c>
      <c r="AI29" s="8">
        <v>5</v>
      </c>
      <c r="AJ29" s="8">
        <v>4587.820602</v>
      </c>
      <c r="AK29" s="8">
        <v>4353.818447</v>
      </c>
      <c r="AL29" s="13">
        <v>234.002155</v>
      </c>
      <c r="AM29" s="8">
        <v>7</v>
      </c>
      <c r="AN29" s="8">
        <v>7</v>
      </c>
      <c r="AO29" s="8">
        <v>11460.82</v>
      </c>
      <c r="AP29" s="8">
        <v>10928.62</v>
      </c>
      <c r="AQ29" s="13">
        <v>532.199999999999</v>
      </c>
      <c r="AR29" s="8">
        <v>0</v>
      </c>
      <c r="AS29" s="8">
        <v>0</v>
      </c>
      <c r="AT29" s="8">
        <v>0</v>
      </c>
      <c r="AU29" s="8">
        <v>0</v>
      </c>
      <c r="AV29" s="13">
        <v>0</v>
      </c>
      <c r="AW29" s="8">
        <v>3</v>
      </c>
      <c r="AX29" s="8">
        <v>3</v>
      </c>
      <c r="AY29" s="8">
        <v>51418.77</v>
      </c>
      <c r="AZ29" s="8">
        <v>51418.77</v>
      </c>
      <c r="BA29" s="13">
        <v>0</v>
      </c>
      <c r="BB29" s="8">
        <v>5</v>
      </c>
      <c r="BC29" s="8">
        <v>5</v>
      </c>
      <c r="BD29" s="8">
        <v>2411.86</v>
      </c>
      <c r="BE29" s="8">
        <v>2321.61</v>
      </c>
      <c r="BF29" s="13">
        <v>90.25</v>
      </c>
      <c r="BG29" s="8">
        <v>4</v>
      </c>
      <c r="BH29" s="8">
        <v>5</v>
      </c>
      <c r="BI29" s="8">
        <v>1104.37</v>
      </c>
      <c r="BJ29" s="8">
        <v>1109.37</v>
      </c>
      <c r="BK29" s="13">
        <v>5</v>
      </c>
      <c r="BL29" s="8">
        <v>0</v>
      </c>
      <c r="BM29" s="8">
        <v>0</v>
      </c>
      <c r="BN29" s="8">
        <v>0</v>
      </c>
      <c r="BO29" s="8">
        <v>0</v>
      </c>
      <c r="BP29" s="13">
        <v>0</v>
      </c>
      <c r="BQ29" s="8">
        <v>2</v>
      </c>
      <c r="BR29" s="8">
        <v>2</v>
      </c>
      <c r="BS29" s="8">
        <v>325.54705</v>
      </c>
      <c r="BT29" s="8">
        <v>325.55</v>
      </c>
      <c r="BU29" s="13">
        <v>0.00294999999999845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</row>
    <row r="30" s="32" customFormat="1" ht="18.75" spans="1:85">
      <c r="A30" s="4"/>
      <c r="B30" s="4" t="s">
        <v>62</v>
      </c>
      <c r="C30" s="8">
        <v>0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8">
        <v>805</v>
      </c>
      <c r="J30" s="13">
        <v>73.1818181818182</v>
      </c>
      <c r="K30" s="8">
        <v>11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7">
        <v>18</v>
      </c>
      <c r="S30" s="17">
        <v>16</v>
      </c>
      <c r="T30" s="13">
        <v>67753.487973</v>
      </c>
      <c r="U30" s="13">
        <v>20374.077405</v>
      </c>
      <c r="V30" s="13">
        <v>47379.410568</v>
      </c>
      <c r="W30" s="13">
        <v>0</v>
      </c>
      <c r="X30" s="12">
        <v>14</v>
      </c>
      <c r="Y30" s="17">
        <v>11</v>
      </c>
      <c r="Z30" s="13">
        <v>66650.567973</v>
      </c>
      <c r="AA30" s="13">
        <v>19271.157405</v>
      </c>
      <c r="AB30" s="13">
        <v>47379.410568</v>
      </c>
      <c r="AC30" s="8">
        <v>11</v>
      </c>
      <c r="AD30" s="8">
        <v>7</v>
      </c>
      <c r="AE30" s="8">
        <v>13208.147371</v>
      </c>
      <c r="AF30" s="8">
        <v>11576.328838</v>
      </c>
      <c r="AG30" s="13">
        <v>1631.818533</v>
      </c>
      <c r="AH30" s="8">
        <v>2</v>
      </c>
      <c r="AI30" s="8">
        <v>1</v>
      </c>
      <c r="AJ30" s="8">
        <v>2023.650602</v>
      </c>
      <c r="AK30" s="8">
        <v>1948.138447</v>
      </c>
      <c r="AL30" s="13">
        <v>75.5121549999999</v>
      </c>
      <c r="AM30" s="8">
        <v>0</v>
      </c>
      <c r="AN30" s="8">
        <v>0</v>
      </c>
      <c r="AO30" s="8">
        <v>0</v>
      </c>
      <c r="AP30" s="8">
        <v>0</v>
      </c>
      <c r="AQ30" s="13">
        <v>0</v>
      </c>
      <c r="AR30" s="8">
        <v>0</v>
      </c>
      <c r="AS30" s="8">
        <v>0</v>
      </c>
      <c r="AT30" s="8">
        <v>0</v>
      </c>
      <c r="AU30" s="8">
        <v>0</v>
      </c>
      <c r="AV30" s="13">
        <v>0</v>
      </c>
      <c r="AW30" s="8">
        <v>1</v>
      </c>
      <c r="AX30" s="8">
        <v>3</v>
      </c>
      <c r="AY30" s="8">
        <v>51418.77</v>
      </c>
      <c r="AZ30" s="8">
        <v>5746.69012</v>
      </c>
      <c r="BA30" s="13">
        <v>45672.07988</v>
      </c>
      <c r="BB30" s="8">
        <v>0</v>
      </c>
      <c r="BC30" s="8">
        <v>0</v>
      </c>
      <c r="BD30" s="8">
        <v>0</v>
      </c>
      <c r="BE30" s="8">
        <v>0</v>
      </c>
      <c r="BF30" s="13">
        <v>0</v>
      </c>
      <c r="BG30" s="8">
        <v>2</v>
      </c>
      <c r="BH30" s="8">
        <v>3</v>
      </c>
      <c r="BI30" s="8">
        <v>777.37</v>
      </c>
      <c r="BJ30" s="8">
        <v>777.37</v>
      </c>
      <c r="BK30" s="13">
        <v>0</v>
      </c>
      <c r="BL30" s="8">
        <v>0</v>
      </c>
      <c r="BM30" s="8">
        <v>0</v>
      </c>
      <c r="BN30" s="8">
        <v>0</v>
      </c>
      <c r="BO30" s="8">
        <v>0</v>
      </c>
      <c r="BP30" s="13">
        <v>0</v>
      </c>
      <c r="BQ30" s="8">
        <v>2</v>
      </c>
      <c r="BR30" s="8">
        <v>2</v>
      </c>
      <c r="BS30" s="8">
        <v>325.55</v>
      </c>
      <c r="BT30" s="8">
        <v>325.55</v>
      </c>
      <c r="BU30" s="13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</row>
    <row r="31" s="2" customFormat="1" ht="18.75" spans="1:16384">
      <c r="A31" s="4" t="s">
        <v>27</v>
      </c>
      <c r="B31" s="4" t="s">
        <v>61</v>
      </c>
      <c r="C31" s="12">
        <v>438</v>
      </c>
      <c r="D31" s="13">
        <v>2717.924</v>
      </c>
      <c r="E31" s="13">
        <v>11797.694</v>
      </c>
      <c r="F31" s="9">
        <v>0.812758643827634</v>
      </c>
      <c r="G31" s="13">
        <v>6318.940647</v>
      </c>
      <c r="H31" s="12">
        <v>1</v>
      </c>
      <c r="I31" s="12">
        <v>14986</v>
      </c>
      <c r="J31" s="13">
        <v>35.5118483412322</v>
      </c>
      <c r="K31" s="12">
        <v>434</v>
      </c>
      <c r="L31" s="12">
        <v>367</v>
      </c>
      <c r="M31" s="12">
        <v>2788</v>
      </c>
      <c r="N31" s="12">
        <v>1971</v>
      </c>
      <c r="O31" s="12">
        <v>4172</v>
      </c>
      <c r="P31" s="12">
        <v>80</v>
      </c>
      <c r="Q31" s="12">
        <v>68</v>
      </c>
      <c r="R31" s="12">
        <v>640</v>
      </c>
      <c r="S31" s="12">
        <v>650</v>
      </c>
      <c r="T31" s="13">
        <v>1244556.270085</v>
      </c>
      <c r="U31" s="13">
        <v>1228927.062979</v>
      </c>
      <c r="V31" s="13">
        <v>16964.013156</v>
      </c>
      <c r="W31" s="13">
        <v>1334.80605</v>
      </c>
      <c r="X31" s="12">
        <v>411</v>
      </c>
      <c r="Y31" s="12">
        <v>422</v>
      </c>
      <c r="Z31" s="13">
        <v>1107923.109876</v>
      </c>
      <c r="AA31" s="13">
        <v>1093023.07002</v>
      </c>
      <c r="AB31" s="13">
        <v>14900.039856</v>
      </c>
      <c r="AC31" s="12">
        <v>166</v>
      </c>
      <c r="AD31" s="12">
        <v>170</v>
      </c>
      <c r="AE31" s="13">
        <v>396675.848508</v>
      </c>
      <c r="AF31" s="13">
        <v>392471.002921</v>
      </c>
      <c r="AG31" s="13">
        <v>4204.84558699999</v>
      </c>
      <c r="AH31" s="12">
        <v>54</v>
      </c>
      <c r="AI31" s="12">
        <v>56</v>
      </c>
      <c r="AJ31" s="13">
        <v>95691.210464</v>
      </c>
      <c r="AK31" s="13">
        <v>93600.576347</v>
      </c>
      <c r="AL31" s="13">
        <v>2090.634117</v>
      </c>
      <c r="AM31" s="12">
        <v>72</v>
      </c>
      <c r="AN31" s="12">
        <v>78</v>
      </c>
      <c r="AO31" s="13">
        <v>214032.240929</v>
      </c>
      <c r="AP31" s="13">
        <v>210112.489389</v>
      </c>
      <c r="AQ31" s="13">
        <v>3919.75153999999</v>
      </c>
      <c r="AR31" s="12">
        <v>33</v>
      </c>
      <c r="AS31" s="12">
        <v>31</v>
      </c>
      <c r="AT31" s="13">
        <v>27708.912179</v>
      </c>
      <c r="AU31" s="13">
        <v>27306.605725</v>
      </c>
      <c r="AV31" s="13">
        <v>402.306454000001</v>
      </c>
      <c r="AW31" s="12">
        <v>86</v>
      </c>
      <c r="AX31" s="12">
        <v>87</v>
      </c>
      <c r="AY31" s="13">
        <v>373814.897796</v>
      </c>
      <c r="AZ31" s="13">
        <v>369532.395638</v>
      </c>
      <c r="BA31" s="13">
        <v>4282.50215799998</v>
      </c>
      <c r="BB31" s="12">
        <v>45</v>
      </c>
      <c r="BC31" s="12">
        <v>80</v>
      </c>
      <c r="BD31" s="13">
        <v>20301.68</v>
      </c>
      <c r="BE31" s="13">
        <v>18511.2025</v>
      </c>
      <c r="BF31" s="13">
        <v>1790.4775</v>
      </c>
      <c r="BG31" s="12">
        <v>42</v>
      </c>
      <c r="BH31" s="12">
        <v>40</v>
      </c>
      <c r="BI31" s="13">
        <v>63676.931125</v>
      </c>
      <c r="BJ31" s="13">
        <v>63950.215425</v>
      </c>
      <c r="BK31" s="13">
        <v>273.284299999998</v>
      </c>
      <c r="BL31" s="12">
        <v>1</v>
      </c>
      <c r="BM31" s="12">
        <v>2</v>
      </c>
      <c r="BN31" s="13">
        <v>77.37</v>
      </c>
      <c r="BO31" s="13">
        <v>77.37</v>
      </c>
      <c r="BP31" s="13">
        <v>0</v>
      </c>
      <c r="BQ31" s="12">
        <v>120</v>
      </c>
      <c r="BR31" s="12">
        <v>90</v>
      </c>
      <c r="BS31" s="13">
        <v>20465.760284</v>
      </c>
      <c r="BT31" s="13">
        <v>21444.442034</v>
      </c>
      <c r="BU31" s="13">
        <v>978.68175</v>
      </c>
      <c r="BV31" s="12">
        <v>21</v>
      </c>
      <c r="BW31" s="12">
        <v>16</v>
      </c>
      <c r="BX31" s="13">
        <v>32111.4188</v>
      </c>
      <c r="BY31" s="13">
        <v>31920.763</v>
      </c>
      <c r="BZ31" s="13">
        <v>273.495800000001</v>
      </c>
      <c r="CA31" s="13">
        <v>82.84</v>
      </c>
      <c r="CB31" s="12">
        <v>0</v>
      </c>
      <c r="CC31" s="12">
        <v>0</v>
      </c>
      <c r="CD31" s="13">
        <v>0</v>
      </c>
      <c r="CE31" s="13">
        <v>0</v>
      </c>
      <c r="CF31" s="13">
        <v>0</v>
      </c>
      <c r="CG31" s="13">
        <v>0</v>
      </c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2"/>
      <c r="XEZ31" s="32"/>
      <c r="XFA31" s="32"/>
      <c r="XFB31" s="32"/>
      <c r="XFC31" s="32"/>
      <c r="XFD31" s="32"/>
    </row>
    <row r="32" s="2" customFormat="1" ht="18.75" spans="1:16384">
      <c r="A32" s="4"/>
      <c r="B32" s="4" t="s">
        <v>62</v>
      </c>
      <c r="C32" s="12">
        <v>3</v>
      </c>
      <c r="D32" s="13">
        <v>0</v>
      </c>
      <c r="E32" s="13">
        <v>0</v>
      </c>
      <c r="F32" s="9">
        <v>0</v>
      </c>
      <c r="G32" s="13">
        <v>0</v>
      </c>
      <c r="H32" s="12">
        <v>0</v>
      </c>
      <c r="I32" s="12">
        <v>4570</v>
      </c>
      <c r="J32" s="13">
        <v>16.3214285714286</v>
      </c>
      <c r="K32" s="12">
        <v>172</v>
      </c>
      <c r="L32" s="12">
        <v>28</v>
      </c>
      <c r="M32" s="12">
        <v>21</v>
      </c>
      <c r="N32" s="12">
        <v>17</v>
      </c>
      <c r="O32" s="12">
        <v>34</v>
      </c>
      <c r="P32" s="12">
        <v>13</v>
      </c>
      <c r="Q32" s="12">
        <v>8</v>
      </c>
      <c r="R32" s="12">
        <v>416</v>
      </c>
      <c r="S32" s="12">
        <v>436</v>
      </c>
      <c r="T32" s="13">
        <v>842022.734254</v>
      </c>
      <c r="U32" s="13">
        <v>264941.394578</v>
      </c>
      <c r="V32" s="13">
        <v>569742.616776</v>
      </c>
      <c r="W32" s="13">
        <v>761.275100000002</v>
      </c>
      <c r="X32" s="12">
        <v>260</v>
      </c>
      <c r="Y32" s="12">
        <v>280</v>
      </c>
      <c r="Z32" s="13">
        <v>740793.116195</v>
      </c>
      <c r="AA32" s="13">
        <v>177340.962219</v>
      </c>
      <c r="AB32" s="13">
        <v>563452.153976</v>
      </c>
      <c r="AC32" s="12">
        <v>121</v>
      </c>
      <c r="AD32" s="12">
        <v>133</v>
      </c>
      <c r="AE32" s="13">
        <v>317802.319212</v>
      </c>
      <c r="AF32" s="13">
        <v>86715.404167</v>
      </c>
      <c r="AG32" s="13">
        <v>231086.915045</v>
      </c>
      <c r="AH32" s="12">
        <v>29</v>
      </c>
      <c r="AI32" s="12">
        <v>30</v>
      </c>
      <c r="AJ32" s="13">
        <v>85625.519183</v>
      </c>
      <c r="AK32" s="13">
        <v>13568.852327</v>
      </c>
      <c r="AL32" s="13">
        <v>72056.666856</v>
      </c>
      <c r="AM32" s="12">
        <v>30</v>
      </c>
      <c r="AN32" s="12">
        <v>33</v>
      </c>
      <c r="AO32" s="13">
        <v>119529.477396</v>
      </c>
      <c r="AP32" s="13">
        <v>49983.407223</v>
      </c>
      <c r="AQ32" s="13">
        <v>69546.070173</v>
      </c>
      <c r="AR32" s="12">
        <v>27</v>
      </c>
      <c r="AS32" s="12">
        <v>33</v>
      </c>
      <c r="AT32" s="13">
        <v>17911.465579</v>
      </c>
      <c r="AU32" s="13">
        <v>6435.399125</v>
      </c>
      <c r="AV32" s="13">
        <v>11476.066454</v>
      </c>
      <c r="AW32" s="12">
        <v>53</v>
      </c>
      <c r="AX32" s="12">
        <v>51</v>
      </c>
      <c r="AY32" s="13">
        <v>199924.334825</v>
      </c>
      <c r="AZ32" s="13">
        <v>20637.899377</v>
      </c>
      <c r="BA32" s="13">
        <v>179286.435448</v>
      </c>
      <c r="BB32" s="12">
        <v>25</v>
      </c>
      <c r="BC32" s="12">
        <v>46</v>
      </c>
      <c r="BD32" s="13">
        <v>12981.23</v>
      </c>
      <c r="BE32" s="13">
        <v>11496.553</v>
      </c>
      <c r="BF32" s="13">
        <v>1484.677</v>
      </c>
      <c r="BG32" s="12">
        <v>26</v>
      </c>
      <c r="BH32" s="12">
        <v>30</v>
      </c>
      <c r="BI32" s="13">
        <v>43970.843325</v>
      </c>
      <c r="BJ32" s="13">
        <v>44022.828125</v>
      </c>
      <c r="BK32" s="13">
        <v>51.9848000000023</v>
      </c>
      <c r="BL32" s="12">
        <v>0</v>
      </c>
      <c r="BM32" s="12">
        <v>2</v>
      </c>
      <c r="BN32" s="13">
        <v>77.37</v>
      </c>
      <c r="BO32" s="13">
        <v>77.37</v>
      </c>
      <c r="BP32" s="13">
        <v>0</v>
      </c>
      <c r="BQ32" s="12">
        <v>88</v>
      </c>
      <c r="BR32" s="12">
        <v>63</v>
      </c>
      <c r="BS32" s="13">
        <v>14665.155934</v>
      </c>
      <c r="BT32" s="13">
        <v>15292.366234</v>
      </c>
      <c r="BU32" s="13">
        <v>627.2103</v>
      </c>
      <c r="BV32" s="12">
        <v>17</v>
      </c>
      <c r="BW32" s="12">
        <v>15</v>
      </c>
      <c r="BX32" s="13">
        <v>29535.0188</v>
      </c>
      <c r="BY32" s="13">
        <v>16711.315</v>
      </c>
      <c r="BZ32" s="13">
        <v>4805.7858</v>
      </c>
      <c r="CA32" s="13">
        <v>82.08</v>
      </c>
      <c r="CB32" s="12">
        <v>0</v>
      </c>
      <c r="CC32" s="12">
        <v>0</v>
      </c>
      <c r="CD32" s="13">
        <v>0</v>
      </c>
      <c r="CE32" s="13">
        <v>0</v>
      </c>
      <c r="CF32" s="13">
        <v>0</v>
      </c>
      <c r="CG32" s="13">
        <v>0</v>
      </c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  <c r="XEX32" s="32"/>
      <c r="XEY32" s="32"/>
      <c r="XEZ32" s="32"/>
      <c r="XFA32" s="32"/>
      <c r="XFB32" s="32"/>
      <c r="XFC32" s="32"/>
      <c r="XFD32" s="32"/>
    </row>
    <row r="33" s="32" customFormat="1" spans="31:33">
      <c r="AE33" s="50"/>
      <c r="AF33" s="50"/>
      <c r="AG33" s="50"/>
    </row>
    <row r="34" s="32" customFormat="1" ht="121" customHeight="1" spans="1:32">
      <c r="A34" s="42" t="s">
        <v>75</v>
      </c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</sheetData>
  <protectedRanges>
    <protectedRange sqref="C5:E30 G5:I30 K5:Q30 AC5:AF30 AH5:AK30 AM5:AP30 AR5:AU30 AW5:AZ30 BB5:BE30 BG5:BJ30 BL5:BO30 BQ5:BT30 BV5:CG30" name="Range1"/>
  </protectedRanges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G34"/>
  <sheetViews>
    <sheetView workbookViewId="0">
      <pane xSplit="2" ySplit="3" topLeftCell="C9" activePane="bottomRight" state="frozen"/>
      <selection/>
      <selection pane="topRight"/>
      <selection pane="bottomLeft"/>
      <selection pane="bottomRight" activeCell="M31" sqref="M31"/>
    </sheetView>
  </sheetViews>
  <sheetFormatPr defaultColWidth="9" defaultRowHeight="13.5"/>
  <cols>
    <col min="5" max="5" width="9.375"/>
    <col min="20" max="21" width="11.5"/>
    <col min="22" max="22" width="10.375"/>
    <col min="26" max="27" width="11.5"/>
    <col min="28" max="28" width="10.375"/>
    <col min="31" max="33" width="10.375"/>
    <col min="36" max="37" width="9.375"/>
    <col min="41" max="42" width="10.375"/>
    <col min="43" max="43" width="9.375"/>
    <col min="46" max="47" width="10.375"/>
    <col min="51" max="52" width="10.375"/>
    <col min="53" max="53" width="9.375"/>
    <col min="56" max="57" width="9.375"/>
    <col min="61" max="62" width="9.375"/>
  </cols>
  <sheetData>
    <row r="1" ht="31.5" customHeight="1" spans="1:8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ht="18.75" customHeight="1" spans="1:85">
      <c r="A2" s="4" t="s">
        <v>37</v>
      </c>
      <c r="B2" s="5" t="s">
        <v>38</v>
      </c>
      <c r="C2" s="6" t="s">
        <v>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 t="s">
        <v>15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6" t="s">
        <v>22</v>
      </c>
      <c r="BC2" s="6"/>
      <c r="BD2" s="6"/>
      <c r="BE2" s="6"/>
      <c r="BF2" s="6"/>
      <c r="BG2" s="6" t="s">
        <v>25</v>
      </c>
      <c r="BH2" s="6"/>
      <c r="BI2" s="6"/>
      <c r="BJ2" s="6"/>
      <c r="BK2" s="6"/>
      <c r="BL2" s="6" t="s">
        <v>23</v>
      </c>
      <c r="BM2" s="6"/>
      <c r="BN2" s="6"/>
      <c r="BO2" s="6"/>
      <c r="BP2" s="6"/>
      <c r="BQ2" s="6" t="s">
        <v>24</v>
      </c>
      <c r="BR2" s="6"/>
      <c r="BS2" s="6"/>
      <c r="BT2" s="6"/>
      <c r="BU2" s="6"/>
      <c r="BV2" s="6" t="s">
        <v>39</v>
      </c>
      <c r="BW2" s="6"/>
      <c r="BX2" s="6"/>
      <c r="BY2" s="6"/>
      <c r="BZ2" s="6"/>
      <c r="CA2" s="6"/>
      <c r="CB2" s="6" t="s">
        <v>26</v>
      </c>
      <c r="CC2" s="6"/>
      <c r="CD2" s="6"/>
      <c r="CE2" s="6"/>
      <c r="CF2" s="6"/>
      <c r="CG2" s="6"/>
    </row>
    <row r="3" ht="18.75" customHeight="1" spans="1:8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 t="s">
        <v>16</v>
      </c>
      <c r="Y3" s="4"/>
      <c r="Z3" s="4"/>
      <c r="AA3" s="4"/>
      <c r="AB3" s="4"/>
      <c r="AC3" s="4" t="s">
        <v>17</v>
      </c>
      <c r="AD3" s="4"/>
      <c r="AE3" s="4"/>
      <c r="AF3" s="4"/>
      <c r="AG3" s="4"/>
      <c r="AH3" s="6" t="s">
        <v>19</v>
      </c>
      <c r="AI3" s="6"/>
      <c r="AJ3" s="6"/>
      <c r="AK3" s="6"/>
      <c r="AL3" s="6"/>
      <c r="AM3" s="6" t="s">
        <v>18</v>
      </c>
      <c r="AN3" s="6"/>
      <c r="AO3" s="6"/>
      <c r="AP3" s="6"/>
      <c r="AQ3" s="6"/>
      <c r="AR3" s="6" t="s">
        <v>40</v>
      </c>
      <c r="AS3" s="6"/>
      <c r="AT3" s="6"/>
      <c r="AU3" s="6"/>
      <c r="AV3" s="6"/>
      <c r="AW3" s="25" t="s">
        <v>21</v>
      </c>
      <c r="AX3" s="25"/>
      <c r="AY3" s="25"/>
      <c r="AZ3" s="25"/>
      <c r="BA3" s="2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ht="121.5" spans="1:85">
      <c r="A4" s="4"/>
      <c r="B4" s="5"/>
      <c r="C4" s="7" t="s">
        <v>41</v>
      </c>
      <c r="D4" s="7" t="s">
        <v>42</v>
      </c>
      <c r="E4" s="7" t="s">
        <v>43</v>
      </c>
      <c r="F4" s="7" t="s">
        <v>44</v>
      </c>
      <c r="G4" s="7" t="s">
        <v>45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77</v>
      </c>
      <c r="N4" s="7" t="s">
        <v>78</v>
      </c>
      <c r="O4" s="7" t="s">
        <v>79</v>
      </c>
      <c r="P4" s="7" t="s">
        <v>80</v>
      </c>
      <c r="Q4" s="7" t="s">
        <v>81</v>
      </c>
      <c r="R4" s="15" t="s">
        <v>56</v>
      </c>
      <c r="S4" s="15" t="s">
        <v>2</v>
      </c>
      <c r="T4" s="16" t="s">
        <v>57</v>
      </c>
      <c r="U4" s="16" t="s">
        <v>4</v>
      </c>
      <c r="V4" s="16" t="s">
        <v>9</v>
      </c>
      <c r="W4" s="16" t="s">
        <v>58</v>
      </c>
      <c r="X4" s="15" t="s">
        <v>56</v>
      </c>
      <c r="Y4" s="15" t="s">
        <v>2</v>
      </c>
      <c r="Z4" s="16" t="s">
        <v>59</v>
      </c>
      <c r="AA4" s="16" t="s">
        <v>4</v>
      </c>
      <c r="AB4" s="16" t="s">
        <v>9</v>
      </c>
      <c r="AC4" s="15" t="s">
        <v>56</v>
      </c>
      <c r="AD4" s="15" t="s">
        <v>2</v>
      </c>
      <c r="AE4" s="16" t="s">
        <v>59</v>
      </c>
      <c r="AF4" s="16" t="s">
        <v>4</v>
      </c>
      <c r="AG4" s="16" t="s">
        <v>9</v>
      </c>
      <c r="AH4" s="15" t="s">
        <v>56</v>
      </c>
      <c r="AI4" s="15" t="s">
        <v>2</v>
      </c>
      <c r="AJ4" s="16" t="s">
        <v>59</v>
      </c>
      <c r="AK4" s="16" t="s">
        <v>4</v>
      </c>
      <c r="AL4" s="16" t="s">
        <v>9</v>
      </c>
      <c r="AM4" s="15" t="s">
        <v>56</v>
      </c>
      <c r="AN4" s="15" t="s">
        <v>2</v>
      </c>
      <c r="AO4" s="16" t="s">
        <v>59</v>
      </c>
      <c r="AP4" s="16" t="s">
        <v>4</v>
      </c>
      <c r="AQ4" s="16" t="s">
        <v>9</v>
      </c>
      <c r="AR4" s="15" t="s">
        <v>56</v>
      </c>
      <c r="AS4" s="15" t="s">
        <v>2</v>
      </c>
      <c r="AT4" s="16" t="s">
        <v>59</v>
      </c>
      <c r="AU4" s="16" t="s">
        <v>4</v>
      </c>
      <c r="AV4" s="16" t="s">
        <v>9</v>
      </c>
      <c r="AW4" s="15" t="s">
        <v>56</v>
      </c>
      <c r="AX4" s="15" t="s">
        <v>2</v>
      </c>
      <c r="AY4" s="16" t="s">
        <v>59</v>
      </c>
      <c r="AZ4" s="16" t="s">
        <v>4</v>
      </c>
      <c r="BA4" s="16" t="s">
        <v>9</v>
      </c>
      <c r="BB4" s="15" t="s">
        <v>56</v>
      </c>
      <c r="BC4" s="15" t="s">
        <v>2</v>
      </c>
      <c r="BD4" s="16" t="s">
        <v>59</v>
      </c>
      <c r="BE4" s="16" t="s">
        <v>4</v>
      </c>
      <c r="BF4" s="16" t="s">
        <v>9</v>
      </c>
      <c r="BG4" s="15" t="s">
        <v>56</v>
      </c>
      <c r="BH4" s="15" t="s">
        <v>2</v>
      </c>
      <c r="BI4" s="16" t="s">
        <v>57</v>
      </c>
      <c r="BJ4" s="16" t="s">
        <v>4</v>
      </c>
      <c r="BK4" s="16" t="s">
        <v>58</v>
      </c>
      <c r="BL4" s="15" t="s">
        <v>56</v>
      </c>
      <c r="BM4" s="15" t="s">
        <v>2</v>
      </c>
      <c r="BN4" s="16" t="s">
        <v>57</v>
      </c>
      <c r="BO4" s="16" t="s">
        <v>4</v>
      </c>
      <c r="BP4" s="16" t="s">
        <v>58</v>
      </c>
      <c r="BQ4" s="15" t="s">
        <v>56</v>
      </c>
      <c r="BR4" s="15" t="s">
        <v>2</v>
      </c>
      <c r="BS4" s="16" t="s">
        <v>57</v>
      </c>
      <c r="BT4" s="16" t="s">
        <v>4</v>
      </c>
      <c r="BU4" s="16" t="s">
        <v>58</v>
      </c>
      <c r="BV4" s="15" t="s">
        <v>56</v>
      </c>
      <c r="BW4" s="15" t="s">
        <v>2</v>
      </c>
      <c r="BX4" s="16" t="s">
        <v>57</v>
      </c>
      <c r="BY4" s="16" t="s">
        <v>4</v>
      </c>
      <c r="BZ4" s="16" t="s">
        <v>9</v>
      </c>
      <c r="CA4" s="16" t="s">
        <v>58</v>
      </c>
      <c r="CB4" s="15" t="s">
        <v>56</v>
      </c>
      <c r="CC4" s="15" t="s">
        <v>2</v>
      </c>
      <c r="CD4" s="16" t="s">
        <v>57</v>
      </c>
      <c r="CE4" s="16" t="s">
        <v>4</v>
      </c>
      <c r="CF4" s="16" t="s">
        <v>9</v>
      </c>
      <c r="CG4" s="16" t="s">
        <v>58</v>
      </c>
    </row>
    <row r="5" ht="18.75" customHeight="1" spans="1:85">
      <c r="A5" s="4" t="s">
        <v>60</v>
      </c>
      <c r="B5" s="4" t="s">
        <v>61</v>
      </c>
      <c r="C5" s="8">
        <v>7</v>
      </c>
      <c r="D5" s="8">
        <v>65</v>
      </c>
      <c r="E5" s="8">
        <v>134</v>
      </c>
      <c r="F5" s="9">
        <v>0.673366834170854</v>
      </c>
      <c r="G5" s="8">
        <v>15.003729</v>
      </c>
      <c r="H5" s="8">
        <v>0</v>
      </c>
      <c r="I5" s="8">
        <v>35</v>
      </c>
      <c r="J5" s="13">
        <v>11.6666666666667</v>
      </c>
      <c r="K5" s="8">
        <v>3</v>
      </c>
      <c r="L5" s="8">
        <v>3</v>
      </c>
      <c r="M5" s="8">
        <v>84</v>
      </c>
      <c r="N5" s="8">
        <v>76</v>
      </c>
      <c r="O5" s="8">
        <v>174</v>
      </c>
      <c r="P5" s="8">
        <v>0</v>
      </c>
      <c r="Q5" s="8">
        <v>0</v>
      </c>
      <c r="R5" s="17">
        <v>17</v>
      </c>
      <c r="S5" s="17">
        <v>6</v>
      </c>
      <c r="T5" s="13">
        <v>17677.28725</v>
      </c>
      <c r="U5" s="13">
        <v>16852.41725</v>
      </c>
      <c r="V5" s="13">
        <v>827.970000000001</v>
      </c>
      <c r="W5" s="13">
        <v>3.1</v>
      </c>
      <c r="X5" s="12">
        <v>7</v>
      </c>
      <c r="Y5" s="17">
        <v>3</v>
      </c>
      <c r="Z5" s="13">
        <v>17661.97</v>
      </c>
      <c r="AA5" s="13">
        <v>16834</v>
      </c>
      <c r="AB5" s="13">
        <v>827.970000000001</v>
      </c>
      <c r="AC5" s="18">
        <v>1</v>
      </c>
      <c r="AD5" s="8">
        <v>0</v>
      </c>
      <c r="AE5" s="19">
        <v>0</v>
      </c>
      <c r="AF5" s="19">
        <v>0</v>
      </c>
      <c r="AG5" s="13">
        <v>0</v>
      </c>
      <c r="AH5" s="18">
        <v>1</v>
      </c>
      <c r="AI5" s="8">
        <v>3</v>
      </c>
      <c r="AJ5" s="19">
        <v>17661.97</v>
      </c>
      <c r="AK5" s="19">
        <v>16834</v>
      </c>
      <c r="AL5" s="13">
        <v>827.970000000001</v>
      </c>
      <c r="AM5" s="18">
        <v>0</v>
      </c>
      <c r="AN5" s="8">
        <v>0</v>
      </c>
      <c r="AO5" s="19">
        <v>0</v>
      </c>
      <c r="AP5" s="19">
        <v>0</v>
      </c>
      <c r="AQ5" s="13">
        <v>0</v>
      </c>
      <c r="AR5" s="18">
        <v>2</v>
      </c>
      <c r="AS5" s="8">
        <v>0</v>
      </c>
      <c r="AT5" s="19">
        <v>0</v>
      </c>
      <c r="AU5" s="19">
        <v>0</v>
      </c>
      <c r="AV5" s="13">
        <v>0</v>
      </c>
      <c r="AW5" s="18">
        <v>3</v>
      </c>
      <c r="AX5" s="8">
        <v>0</v>
      </c>
      <c r="AY5" s="19">
        <v>0</v>
      </c>
      <c r="AZ5" s="19">
        <v>0</v>
      </c>
      <c r="BA5" s="13">
        <v>0</v>
      </c>
      <c r="BB5" s="18">
        <v>0</v>
      </c>
      <c r="BC5" s="8">
        <v>0</v>
      </c>
      <c r="BD5" s="8">
        <v>0</v>
      </c>
      <c r="BE5" s="8">
        <v>0</v>
      </c>
      <c r="BF5" s="13">
        <v>0</v>
      </c>
      <c r="BG5" s="18">
        <v>0</v>
      </c>
      <c r="BH5" s="18">
        <v>1</v>
      </c>
      <c r="BI5" s="26">
        <v>14.47725</v>
      </c>
      <c r="BJ5" s="26">
        <v>14.47725</v>
      </c>
      <c r="BK5" s="13">
        <v>0</v>
      </c>
      <c r="BL5" s="18">
        <v>0</v>
      </c>
      <c r="BM5" s="18">
        <v>0</v>
      </c>
      <c r="BN5" s="21">
        <v>0</v>
      </c>
      <c r="BO5" s="21">
        <v>0</v>
      </c>
      <c r="BP5" s="13">
        <v>0</v>
      </c>
      <c r="BQ5" s="18">
        <v>6</v>
      </c>
      <c r="BR5" s="8">
        <v>2</v>
      </c>
      <c r="BS5" s="19">
        <v>0.84</v>
      </c>
      <c r="BT5" s="19">
        <v>3.94</v>
      </c>
      <c r="BU5" s="13">
        <v>3.1</v>
      </c>
      <c r="BV5" s="18">
        <v>4</v>
      </c>
      <c r="BW5" s="18">
        <v>0</v>
      </c>
      <c r="BX5" s="21">
        <v>0</v>
      </c>
      <c r="BY5" s="21">
        <v>0</v>
      </c>
      <c r="BZ5" s="21">
        <v>0</v>
      </c>
      <c r="CA5" s="21">
        <v>0</v>
      </c>
      <c r="CB5" s="18">
        <v>0</v>
      </c>
      <c r="CC5" s="18">
        <v>0</v>
      </c>
      <c r="CD5" s="21">
        <v>0</v>
      </c>
      <c r="CE5" s="21">
        <v>0</v>
      </c>
      <c r="CF5" s="21">
        <v>0</v>
      </c>
      <c r="CG5" s="21">
        <v>0</v>
      </c>
    </row>
    <row r="6" ht="18.75" spans="1:85">
      <c r="A6" s="4"/>
      <c r="B6" s="4" t="s">
        <v>62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0</v>
      </c>
      <c r="J6" s="13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17">
        <v>17</v>
      </c>
      <c r="S6" s="17">
        <v>8</v>
      </c>
      <c r="T6" s="13">
        <v>18756.07725</v>
      </c>
      <c r="U6" s="13">
        <v>413.53725</v>
      </c>
      <c r="V6" s="13">
        <v>18345.64</v>
      </c>
      <c r="W6" s="13">
        <v>3.1</v>
      </c>
      <c r="X6" s="12">
        <v>7</v>
      </c>
      <c r="Y6" s="17">
        <v>5</v>
      </c>
      <c r="Z6" s="13">
        <v>18740.76</v>
      </c>
      <c r="AA6" s="13">
        <v>395.12</v>
      </c>
      <c r="AB6" s="13">
        <v>18345.64</v>
      </c>
      <c r="AC6" s="18">
        <v>1</v>
      </c>
      <c r="AD6" s="18">
        <v>2</v>
      </c>
      <c r="AE6" s="20">
        <v>1078.79</v>
      </c>
      <c r="AF6" s="21">
        <v>76.37</v>
      </c>
      <c r="AG6" s="13">
        <v>1002.42</v>
      </c>
      <c r="AH6" s="18">
        <v>1</v>
      </c>
      <c r="AI6" s="18">
        <v>3</v>
      </c>
      <c r="AJ6" s="21">
        <v>17661.97</v>
      </c>
      <c r="AK6" s="21">
        <v>318.75</v>
      </c>
      <c r="AL6" s="13">
        <v>17343.22</v>
      </c>
      <c r="AM6" s="18">
        <v>0</v>
      </c>
      <c r="AN6" s="8">
        <v>0</v>
      </c>
      <c r="AO6" s="19">
        <v>0</v>
      </c>
      <c r="AP6" s="19">
        <v>0</v>
      </c>
      <c r="AQ6" s="13">
        <v>0</v>
      </c>
      <c r="AR6" s="18">
        <v>2</v>
      </c>
      <c r="AS6" s="18">
        <v>0</v>
      </c>
      <c r="AT6" s="21">
        <v>0</v>
      </c>
      <c r="AU6" s="21">
        <v>0</v>
      </c>
      <c r="AV6" s="13">
        <v>0</v>
      </c>
      <c r="AW6" s="18">
        <v>3</v>
      </c>
      <c r="AX6" s="18">
        <v>0</v>
      </c>
      <c r="AY6" s="21">
        <v>0</v>
      </c>
      <c r="AZ6" s="21">
        <v>0</v>
      </c>
      <c r="BA6" s="13">
        <v>0</v>
      </c>
      <c r="BB6" s="18">
        <v>0</v>
      </c>
      <c r="BC6" s="18">
        <v>0</v>
      </c>
      <c r="BD6" s="21">
        <v>0</v>
      </c>
      <c r="BE6" s="21">
        <v>0</v>
      </c>
      <c r="BF6" s="13">
        <v>0</v>
      </c>
      <c r="BG6" s="27">
        <v>0</v>
      </c>
      <c r="BH6" s="27">
        <v>1</v>
      </c>
      <c r="BI6" s="28">
        <v>14.47725</v>
      </c>
      <c r="BJ6" s="28">
        <v>14.47725</v>
      </c>
      <c r="BK6" s="13">
        <v>0</v>
      </c>
      <c r="BL6" s="27">
        <v>0</v>
      </c>
      <c r="BM6" s="27">
        <v>0</v>
      </c>
      <c r="BN6" s="29">
        <v>0</v>
      </c>
      <c r="BO6" s="29">
        <v>0</v>
      </c>
      <c r="BP6" s="13">
        <v>0</v>
      </c>
      <c r="BQ6" s="27">
        <v>6</v>
      </c>
      <c r="BR6" s="30">
        <v>2</v>
      </c>
      <c r="BS6" s="31">
        <v>0.84</v>
      </c>
      <c r="BT6" s="31">
        <v>3.94</v>
      </c>
      <c r="BU6" s="13">
        <v>3.1</v>
      </c>
      <c r="BV6" s="18">
        <v>4</v>
      </c>
      <c r="BW6" s="18">
        <v>0</v>
      </c>
      <c r="BX6" s="21">
        <v>0</v>
      </c>
      <c r="BY6" s="21">
        <v>0</v>
      </c>
      <c r="BZ6" s="21">
        <v>0</v>
      </c>
      <c r="CA6" s="21">
        <v>0</v>
      </c>
      <c r="CB6" s="18">
        <v>0</v>
      </c>
      <c r="CC6" s="18">
        <v>0</v>
      </c>
      <c r="CD6" s="21">
        <v>0</v>
      </c>
      <c r="CE6" s="21">
        <v>0</v>
      </c>
      <c r="CF6" s="21">
        <v>0</v>
      </c>
      <c r="CG6" s="21">
        <v>0</v>
      </c>
    </row>
    <row r="7" s="1" customFormat="1" ht="18.75" customHeight="1" spans="1:85">
      <c r="A7" s="4" t="s">
        <v>63</v>
      </c>
      <c r="B7" s="4" t="s">
        <v>61</v>
      </c>
      <c r="C7" s="8">
        <v>3</v>
      </c>
      <c r="D7" s="8">
        <v>63</v>
      </c>
      <c r="E7" s="8">
        <v>86</v>
      </c>
      <c r="F7" s="9">
        <v>0.577181208053691</v>
      </c>
      <c r="G7" s="10"/>
      <c r="H7" s="8">
        <v>0</v>
      </c>
      <c r="I7" s="8">
        <v>750</v>
      </c>
      <c r="J7" s="13">
        <v>83.3333333333333</v>
      </c>
      <c r="K7" s="8">
        <v>9</v>
      </c>
      <c r="L7" s="8">
        <v>9</v>
      </c>
      <c r="M7" s="10"/>
      <c r="N7" s="10"/>
      <c r="O7" s="10"/>
      <c r="P7" s="8">
        <v>4</v>
      </c>
      <c r="Q7" s="8">
        <v>4</v>
      </c>
      <c r="R7" s="17">
        <v>5</v>
      </c>
      <c r="S7" s="17">
        <v>12</v>
      </c>
      <c r="T7" s="13">
        <v>12376.45283</v>
      </c>
      <c r="U7" s="13">
        <v>11914.34283</v>
      </c>
      <c r="V7" s="13">
        <v>472.860000000001</v>
      </c>
      <c r="W7" s="13">
        <v>10.75</v>
      </c>
      <c r="X7" s="12">
        <v>3</v>
      </c>
      <c r="Y7" s="17">
        <v>9</v>
      </c>
      <c r="Z7" s="13">
        <v>10163.2</v>
      </c>
      <c r="AA7" s="13">
        <v>9690.34</v>
      </c>
      <c r="AB7" s="13">
        <v>472.860000000001</v>
      </c>
      <c r="AC7" s="18">
        <v>2</v>
      </c>
      <c r="AD7" s="8">
        <v>7</v>
      </c>
      <c r="AE7" s="19">
        <v>5826.06</v>
      </c>
      <c r="AF7" s="19">
        <v>5545.63</v>
      </c>
      <c r="AG7" s="13">
        <v>280.43</v>
      </c>
      <c r="AH7" s="18">
        <v>0</v>
      </c>
      <c r="AI7" s="8">
        <v>1</v>
      </c>
      <c r="AJ7" s="19">
        <v>3900</v>
      </c>
      <c r="AK7" s="19">
        <v>3722</v>
      </c>
      <c r="AL7" s="13">
        <v>178</v>
      </c>
      <c r="AM7" s="18">
        <v>0</v>
      </c>
      <c r="AN7" s="8">
        <v>0</v>
      </c>
      <c r="AO7" s="19">
        <v>0</v>
      </c>
      <c r="AP7" s="19">
        <v>0</v>
      </c>
      <c r="AQ7" s="13">
        <v>0</v>
      </c>
      <c r="AR7" s="18">
        <v>0</v>
      </c>
      <c r="AS7" s="8">
        <v>0</v>
      </c>
      <c r="AT7" s="19">
        <v>0</v>
      </c>
      <c r="AU7" s="19">
        <v>0</v>
      </c>
      <c r="AV7" s="13">
        <v>0</v>
      </c>
      <c r="AW7" s="18">
        <v>1</v>
      </c>
      <c r="AX7" s="8">
        <v>1</v>
      </c>
      <c r="AY7" s="19">
        <v>437.14</v>
      </c>
      <c r="AZ7" s="19">
        <v>422.71</v>
      </c>
      <c r="BA7" s="13">
        <v>14.43</v>
      </c>
      <c r="BB7" s="18">
        <v>0</v>
      </c>
      <c r="BC7" s="8">
        <v>0</v>
      </c>
      <c r="BD7" s="8">
        <v>0</v>
      </c>
      <c r="BE7" s="8">
        <v>0</v>
      </c>
      <c r="BF7" s="13">
        <v>0</v>
      </c>
      <c r="BG7" s="18">
        <v>1</v>
      </c>
      <c r="BH7" s="18">
        <v>1</v>
      </c>
      <c r="BI7" s="26">
        <v>2190.7887</v>
      </c>
      <c r="BJ7" s="26">
        <v>2190.7887</v>
      </c>
      <c r="BK7" s="13">
        <v>0</v>
      </c>
      <c r="BL7" s="18">
        <v>0</v>
      </c>
      <c r="BM7" s="18">
        <v>0</v>
      </c>
      <c r="BN7" s="21">
        <v>0</v>
      </c>
      <c r="BO7" s="21">
        <v>0</v>
      </c>
      <c r="BP7" s="13">
        <v>0</v>
      </c>
      <c r="BQ7" s="18">
        <v>1</v>
      </c>
      <c r="BR7" s="18">
        <v>2</v>
      </c>
      <c r="BS7" s="26">
        <v>22.46413</v>
      </c>
      <c r="BT7" s="26">
        <v>33.21413</v>
      </c>
      <c r="BU7" s="13">
        <v>10.75</v>
      </c>
      <c r="BV7" s="18">
        <v>0</v>
      </c>
      <c r="BW7" s="18">
        <v>0</v>
      </c>
      <c r="BX7" s="21">
        <v>0</v>
      </c>
      <c r="BY7" s="21">
        <v>0</v>
      </c>
      <c r="BZ7" s="21">
        <v>0</v>
      </c>
      <c r="CA7" s="21">
        <v>0</v>
      </c>
      <c r="CB7" s="18">
        <v>0</v>
      </c>
      <c r="CC7" s="18">
        <v>0</v>
      </c>
      <c r="CD7" s="21">
        <v>0</v>
      </c>
      <c r="CE7" s="21">
        <v>0</v>
      </c>
      <c r="CF7" s="21">
        <v>0</v>
      </c>
      <c r="CG7" s="21">
        <v>0</v>
      </c>
    </row>
    <row r="8" s="1" customFormat="1" ht="18.75" spans="1:85">
      <c r="A8" s="4"/>
      <c r="B8" s="4" t="s">
        <v>62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0</v>
      </c>
      <c r="J8" s="13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7">
        <v>5</v>
      </c>
      <c r="S8" s="17">
        <v>12</v>
      </c>
      <c r="T8" s="13">
        <v>12376.45283</v>
      </c>
      <c r="U8" s="13">
        <v>7264.33283</v>
      </c>
      <c r="V8" s="13">
        <v>5122.87</v>
      </c>
      <c r="W8" s="13">
        <v>10.75</v>
      </c>
      <c r="X8" s="12">
        <v>3</v>
      </c>
      <c r="Y8" s="17">
        <v>9</v>
      </c>
      <c r="Z8" s="13">
        <v>10163.2</v>
      </c>
      <c r="AA8" s="13">
        <v>5040.33</v>
      </c>
      <c r="AB8" s="13">
        <v>5122.87</v>
      </c>
      <c r="AC8" s="18">
        <v>2</v>
      </c>
      <c r="AD8" s="18">
        <v>7</v>
      </c>
      <c r="AE8" s="21">
        <v>5826.06</v>
      </c>
      <c r="AF8" s="21">
        <v>4617.62</v>
      </c>
      <c r="AG8" s="13">
        <v>1208.44</v>
      </c>
      <c r="AH8" s="18">
        <v>0</v>
      </c>
      <c r="AI8" s="8">
        <v>1</v>
      </c>
      <c r="AJ8" s="19">
        <v>3900</v>
      </c>
      <c r="AK8" s="19">
        <v>0</v>
      </c>
      <c r="AL8" s="13">
        <v>3900</v>
      </c>
      <c r="AM8" s="18">
        <v>0</v>
      </c>
      <c r="AN8" s="8">
        <v>0</v>
      </c>
      <c r="AO8" s="19">
        <v>0</v>
      </c>
      <c r="AP8" s="19">
        <v>0</v>
      </c>
      <c r="AQ8" s="13">
        <v>0</v>
      </c>
      <c r="AR8" s="18">
        <v>0</v>
      </c>
      <c r="AS8" s="8">
        <v>0</v>
      </c>
      <c r="AT8" s="19">
        <v>0</v>
      </c>
      <c r="AU8" s="19">
        <v>0</v>
      </c>
      <c r="AV8" s="13">
        <v>0</v>
      </c>
      <c r="AW8" s="18">
        <v>1</v>
      </c>
      <c r="AX8" s="8">
        <v>1</v>
      </c>
      <c r="AY8" s="19">
        <v>437.14</v>
      </c>
      <c r="AZ8" s="19">
        <v>422.71</v>
      </c>
      <c r="BA8" s="13">
        <v>14.43</v>
      </c>
      <c r="BB8" s="18">
        <v>0</v>
      </c>
      <c r="BC8" s="18">
        <v>0</v>
      </c>
      <c r="BD8" s="21">
        <v>0</v>
      </c>
      <c r="BE8" s="8">
        <v>0</v>
      </c>
      <c r="BF8" s="13">
        <v>0</v>
      </c>
      <c r="BG8" s="27">
        <v>1</v>
      </c>
      <c r="BH8" s="27">
        <v>1</v>
      </c>
      <c r="BI8" s="28">
        <v>2190.7887</v>
      </c>
      <c r="BJ8" s="28">
        <v>2190.7887</v>
      </c>
      <c r="BK8" s="13">
        <v>0</v>
      </c>
      <c r="BL8" s="18">
        <v>0</v>
      </c>
      <c r="BM8" s="18">
        <v>0</v>
      </c>
      <c r="BN8" s="21">
        <v>0</v>
      </c>
      <c r="BO8" s="21">
        <v>0</v>
      </c>
      <c r="BP8" s="13">
        <v>0</v>
      </c>
      <c r="BQ8" s="27">
        <v>1</v>
      </c>
      <c r="BR8" s="27">
        <v>2</v>
      </c>
      <c r="BS8" s="28">
        <v>22.46413</v>
      </c>
      <c r="BT8" s="28">
        <v>33.21413</v>
      </c>
      <c r="BU8" s="13">
        <v>10.75</v>
      </c>
      <c r="BV8" s="18">
        <v>0</v>
      </c>
      <c r="BW8" s="18">
        <v>0</v>
      </c>
      <c r="BX8" s="21">
        <v>0</v>
      </c>
      <c r="BY8" s="21">
        <v>0</v>
      </c>
      <c r="BZ8" s="21">
        <v>0</v>
      </c>
      <c r="CA8" s="21">
        <v>0</v>
      </c>
      <c r="CB8" s="18">
        <v>0</v>
      </c>
      <c r="CC8" s="18">
        <v>0</v>
      </c>
      <c r="CD8" s="21">
        <v>0</v>
      </c>
      <c r="CE8" s="21">
        <v>0</v>
      </c>
      <c r="CF8" s="21">
        <v>0</v>
      </c>
      <c r="CG8" s="21">
        <v>0</v>
      </c>
    </row>
    <row r="9" ht="18.75" customHeight="1" spans="1:85">
      <c r="A9" s="4" t="s">
        <v>64</v>
      </c>
      <c r="B9" s="4" t="s">
        <v>61</v>
      </c>
      <c r="C9" s="8">
        <v>1</v>
      </c>
      <c r="D9" s="8">
        <v>0</v>
      </c>
      <c r="E9" s="8">
        <v>11.5356</v>
      </c>
      <c r="F9" s="9">
        <v>1</v>
      </c>
      <c r="G9" s="8">
        <v>0</v>
      </c>
      <c r="H9" s="8">
        <v>0</v>
      </c>
      <c r="I9" s="8">
        <v>10</v>
      </c>
      <c r="J9" s="13">
        <v>5</v>
      </c>
      <c r="K9" s="8">
        <v>2</v>
      </c>
      <c r="L9" s="8">
        <v>2</v>
      </c>
      <c r="M9" s="8">
        <v>14</v>
      </c>
      <c r="N9" s="8">
        <v>12</v>
      </c>
      <c r="O9" s="8">
        <v>6</v>
      </c>
      <c r="P9" s="8">
        <v>0</v>
      </c>
      <c r="Q9" s="8">
        <v>0</v>
      </c>
      <c r="R9" s="17">
        <v>3</v>
      </c>
      <c r="S9" s="17">
        <v>3</v>
      </c>
      <c r="T9" s="13">
        <v>6086.682</v>
      </c>
      <c r="U9" s="13">
        <v>6086.682</v>
      </c>
      <c r="V9" s="13">
        <v>0</v>
      </c>
      <c r="W9" s="13">
        <v>0</v>
      </c>
      <c r="X9" s="12">
        <v>1</v>
      </c>
      <c r="Y9" s="17">
        <v>2</v>
      </c>
      <c r="Z9" s="13">
        <v>6086.682</v>
      </c>
      <c r="AA9" s="13">
        <v>6086.682</v>
      </c>
      <c r="AB9" s="13">
        <v>0</v>
      </c>
      <c r="AC9" s="18">
        <v>0</v>
      </c>
      <c r="AD9" s="18">
        <v>2</v>
      </c>
      <c r="AE9" s="21">
        <v>6086.682</v>
      </c>
      <c r="AF9" s="21">
        <v>6086.682</v>
      </c>
      <c r="AG9" s="13">
        <v>0</v>
      </c>
      <c r="AH9" s="18">
        <v>0</v>
      </c>
      <c r="AI9" s="18">
        <v>0</v>
      </c>
      <c r="AJ9" s="21">
        <v>0</v>
      </c>
      <c r="AK9" s="21">
        <v>0</v>
      </c>
      <c r="AL9" s="13">
        <v>0</v>
      </c>
      <c r="AM9" s="18">
        <v>0</v>
      </c>
      <c r="AN9" s="18">
        <v>0</v>
      </c>
      <c r="AO9" s="21">
        <v>0</v>
      </c>
      <c r="AP9" s="21">
        <v>0</v>
      </c>
      <c r="AQ9" s="13">
        <v>0</v>
      </c>
      <c r="AR9" s="18">
        <v>0</v>
      </c>
      <c r="AS9" s="18">
        <v>0</v>
      </c>
      <c r="AT9" s="21">
        <v>0</v>
      </c>
      <c r="AU9" s="21">
        <v>0</v>
      </c>
      <c r="AV9" s="13">
        <v>0</v>
      </c>
      <c r="AW9" s="18">
        <v>1</v>
      </c>
      <c r="AX9" s="18">
        <v>0</v>
      </c>
      <c r="AY9" s="21">
        <v>0</v>
      </c>
      <c r="AZ9" s="21">
        <v>0</v>
      </c>
      <c r="BA9" s="13">
        <v>0</v>
      </c>
      <c r="BB9" s="18">
        <v>0</v>
      </c>
      <c r="BC9" s="18">
        <v>0</v>
      </c>
      <c r="BD9" s="21">
        <v>0</v>
      </c>
      <c r="BE9" s="21">
        <v>0</v>
      </c>
      <c r="BF9" s="13">
        <v>0</v>
      </c>
      <c r="BG9" s="18">
        <v>2</v>
      </c>
      <c r="BH9" s="18">
        <v>1</v>
      </c>
      <c r="BI9" s="21">
        <v>0</v>
      </c>
      <c r="BJ9" s="21">
        <v>0</v>
      </c>
      <c r="BK9" s="13">
        <v>0</v>
      </c>
      <c r="BL9" s="18">
        <v>0</v>
      </c>
      <c r="BM9" s="18">
        <v>0</v>
      </c>
      <c r="BN9" s="21">
        <v>0</v>
      </c>
      <c r="BO9" s="21">
        <v>0</v>
      </c>
      <c r="BP9" s="13">
        <v>0</v>
      </c>
      <c r="BQ9" s="18">
        <v>0</v>
      </c>
      <c r="BR9" s="18">
        <v>0</v>
      </c>
      <c r="BS9" s="21">
        <v>0</v>
      </c>
      <c r="BT9" s="21">
        <v>0</v>
      </c>
      <c r="BU9" s="13">
        <v>0</v>
      </c>
      <c r="BV9" s="18">
        <v>0</v>
      </c>
      <c r="BW9" s="18">
        <v>0</v>
      </c>
      <c r="BX9" s="21">
        <v>0</v>
      </c>
      <c r="BY9" s="21">
        <v>0</v>
      </c>
      <c r="BZ9" s="21">
        <v>0</v>
      </c>
      <c r="CA9" s="21">
        <v>0</v>
      </c>
      <c r="CB9" s="18">
        <v>0</v>
      </c>
      <c r="CC9" s="18">
        <v>0</v>
      </c>
      <c r="CD9" s="21">
        <v>0</v>
      </c>
      <c r="CE9" s="21">
        <v>0</v>
      </c>
      <c r="CF9" s="21">
        <v>0</v>
      </c>
      <c r="CG9" s="21">
        <v>0</v>
      </c>
    </row>
    <row r="10" ht="18.75" spans="1:85">
      <c r="A10" s="4"/>
      <c r="B10" s="4" t="s">
        <v>62</v>
      </c>
      <c r="C10" s="8"/>
      <c r="D10" s="8"/>
      <c r="E10" s="8"/>
      <c r="F10" s="9">
        <v>0</v>
      </c>
      <c r="G10" s="8"/>
      <c r="H10" s="8"/>
      <c r="I10" s="8"/>
      <c r="J10" s="13">
        <v>0</v>
      </c>
      <c r="K10" s="8">
        <v>2</v>
      </c>
      <c r="L10" s="8"/>
      <c r="M10" s="8"/>
      <c r="N10" s="8"/>
      <c r="O10" s="8"/>
      <c r="P10" s="8">
        <v>0</v>
      </c>
      <c r="Q10" s="8"/>
      <c r="R10" s="17">
        <v>3</v>
      </c>
      <c r="S10" s="17">
        <v>3</v>
      </c>
      <c r="T10" s="13">
        <v>6086.682</v>
      </c>
      <c r="U10" s="13">
        <v>0</v>
      </c>
      <c r="V10" s="13">
        <v>6086.682</v>
      </c>
      <c r="W10" s="13">
        <v>0</v>
      </c>
      <c r="X10" s="12">
        <v>1</v>
      </c>
      <c r="Y10" s="17">
        <v>2</v>
      </c>
      <c r="Z10" s="13">
        <v>6086.682</v>
      </c>
      <c r="AA10" s="13">
        <v>0</v>
      </c>
      <c r="AB10" s="13">
        <v>6086.682</v>
      </c>
      <c r="AC10" s="18">
        <v>0</v>
      </c>
      <c r="AD10" s="18">
        <v>2</v>
      </c>
      <c r="AE10" s="21">
        <v>6086.682</v>
      </c>
      <c r="AF10" s="21">
        <v>0</v>
      </c>
      <c r="AG10" s="13">
        <v>6086.682</v>
      </c>
      <c r="AH10" s="18">
        <v>0</v>
      </c>
      <c r="AI10" s="18">
        <v>0</v>
      </c>
      <c r="AJ10" s="21">
        <v>0</v>
      </c>
      <c r="AK10" s="21">
        <v>0</v>
      </c>
      <c r="AL10" s="13">
        <v>0</v>
      </c>
      <c r="AM10" s="18">
        <v>0</v>
      </c>
      <c r="AN10" s="18">
        <v>0</v>
      </c>
      <c r="AO10" s="21">
        <v>0</v>
      </c>
      <c r="AP10" s="21">
        <v>0</v>
      </c>
      <c r="AQ10" s="13">
        <v>0</v>
      </c>
      <c r="AR10" s="18">
        <v>0</v>
      </c>
      <c r="AS10" s="18">
        <v>0</v>
      </c>
      <c r="AT10" s="21">
        <v>0</v>
      </c>
      <c r="AU10" s="21">
        <v>0</v>
      </c>
      <c r="AV10" s="13">
        <v>0</v>
      </c>
      <c r="AW10" s="18">
        <v>1</v>
      </c>
      <c r="AX10" s="18">
        <v>0</v>
      </c>
      <c r="AY10" s="21">
        <v>0</v>
      </c>
      <c r="AZ10" s="21">
        <v>0</v>
      </c>
      <c r="BA10" s="13">
        <v>0</v>
      </c>
      <c r="BB10" s="18">
        <v>0</v>
      </c>
      <c r="BC10" s="18">
        <v>0</v>
      </c>
      <c r="BD10" s="21">
        <v>0</v>
      </c>
      <c r="BE10" s="21">
        <v>0</v>
      </c>
      <c r="BF10" s="13">
        <v>0</v>
      </c>
      <c r="BG10" s="18">
        <v>2</v>
      </c>
      <c r="BH10" s="18">
        <v>1</v>
      </c>
      <c r="BI10" s="21">
        <v>0</v>
      </c>
      <c r="BJ10" s="21">
        <v>0</v>
      </c>
      <c r="BK10" s="13">
        <v>0</v>
      </c>
      <c r="BL10" s="18">
        <v>0</v>
      </c>
      <c r="BM10" s="18">
        <v>0</v>
      </c>
      <c r="BN10" s="21">
        <v>0</v>
      </c>
      <c r="BO10" s="21">
        <v>0</v>
      </c>
      <c r="BP10" s="13">
        <v>0</v>
      </c>
      <c r="BQ10" s="18">
        <v>0</v>
      </c>
      <c r="BR10" s="18">
        <v>0</v>
      </c>
      <c r="BS10" s="21">
        <v>0</v>
      </c>
      <c r="BT10" s="21">
        <v>0</v>
      </c>
      <c r="BU10" s="13">
        <v>0</v>
      </c>
      <c r="BV10" s="18">
        <v>0</v>
      </c>
      <c r="BW10" s="18">
        <v>0</v>
      </c>
      <c r="BX10" s="21">
        <v>0</v>
      </c>
      <c r="BY10" s="21">
        <v>0</v>
      </c>
      <c r="BZ10" s="21">
        <v>0</v>
      </c>
      <c r="CA10" s="21">
        <v>0</v>
      </c>
      <c r="CB10" s="18">
        <v>0</v>
      </c>
      <c r="CC10" s="18">
        <v>0</v>
      </c>
      <c r="CD10" s="21">
        <v>0</v>
      </c>
      <c r="CE10" s="21">
        <v>0</v>
      </c>
      <c r="CF10" s="21">
        <v>0</v>
      </c>
      <c r="CG10" s="21">
        <v>0</v>
      </c>
    </row>
    <row r="11" ht="18.75" customHeight="1" spans="1:85">
      <c r="A11" s="4" t="s">
        <v>65</v>
      </c>
      <c r="B11" s="4" t="s">
        <v>61</v>
      </c>
      <c r="C11" s="8">
        <v>3</v>
      </c>
      <c r="D11" s="8">
        <v>20</v>
      </c>
      <c r="E11" s="11">
        <v>56.234</v>
      </c>
      <c r="F11" s="9">
        <v>0</v>
      </c>
      <c r="G11" s="8">
        <v>561</v>
      </c>
      <c r="H11" s="8">
        <v>0</v>
      </c>
      <c r="I11" s="8">
        <v>94</v>
      </c>
      <c r="J11" s="13">
        <v>31.3333333333333</v>
      </c>
      <c r="K11" s="8">
        <v>3</v>
      </c>
      <c r="L11" s="8">
        <v>3</v>
      </c>
      <c r="M11" s="8">
        <v>21</v>
      </c>
      <c r="N11" s="8">
        <v>17</v>
      </c>
      <c r="O11" s="8">
        <v>34</v>
      </c>
      <c r="P11" s="8">
        <v>1</v>
      </c>
      <c r="Q11" s="8">
        <v>1</v>
      </c>
      <c r="R11" s="17">
        <v>8</v>
      </c>
      <c r="S11" s="17">
        <v>6</v>
      </c>
      <c r="T11" s="13">
        <v>3838.85</v>
      </c>
      <c r="U11" s="13">
        <v>3692.3419</v>
      </c>
      <c r="V11" s="13">
        <v>147.29</v>
      </c>
      <c r="W11" s="13">
        <v>0.781899999999999</v>
      </c>
      <c r="X11" s="12">
        <v>2</v>
      </c>
      <c r="Y11" s="17">
        <v>3</v>
      </c>
      <c r="Z11" s="13">
        <v>3811.7</v>
      </c>
      <c r="AA11" s="13">
        <v>3664.41</v>
      </c>
      <c r="AB11" s="13">
        <v>147.29</v>
      </c>
      <c r="AC11" s="18">
        <v>0</v>
      </c>
      <c r="AD11" s="18">
        <v>1</v>
      </c>
      <c r="AE11" s="21">
        <v>3283.53</v>
      </c>
      <c r="AF11" s="21">
        <v>3137.44</v>
      </c>
      <c r="AG11" s="13">
        <v>146.09</v>
      </c>
      <c r="AH11" s="18">
        <v>1</v>
      </c>
      <c r="AI11" s="18">
        <v>0</v>
      </c>
      <c r="AJ11" s="21">
        <v>0</v>
      </c>
      <c r="AK11" s="21">
        <v>0</v>
      </c>
      <c r="AL11" s="13">
        <v>0</v>
      </c>
      <c r="AM11" s="18">
        <v>1</v>
      </c>
      <c r="AN11" s="18">
        <v>1</v>
      </c>
      <c r="AO11" s="21">
        <v>15</v>
      </c>
      <c r="AP11" s="21">
        <v>13.8</v>
      </c>
      <c r="AQ11" s="13">
        <v>1.2</v>
      </c>
      <c r="AR11" s="18">
        <v>0</v>
      </c>
      <c r="AS11" s="18">
        <v>0</v>
      </c>
      <c r="AT11" s="21">
        <v>0</v>
      </c>
      <c r="AU11" s="21">
        <v>0</v>
      </c>
      <c r="AV11" s="13">
        <v>0</v>
      </c>
      <c r="AW11" s="18">
        <v>0</v>
      </c>
      <c r="AX11" s="18">
        <v>1</v>
      </c>
      <c r="AY11" s="21">
        <v>513.17</v>
      </c>
      <c r="AZ11" s="21">
        <v>513.17</v>
      </c>
      <c r="BA11" s="13">
        <v>0</v>
      </c>
      <c r="BB11" s="18">
        <v>0</v>
      </c>
      <c r="BC11" s="18">
        <v>0</v>
      </c>
      <c r="BD11" s="21">
        <v>0</v>
      </c>
      <c r="BE11" s="21">
        <v>0</v>
      </c>
      <c r="BF11" s="13">
        <v>0</v>
      </c>
      <c r="BG11" s="18">
        <v>2</v>
      </c>
      <c r="BH11" s="18">
        <v>1</v>
      </c>
      <c r="BI11" s="21">
        <v>25.94</v>
      </c>
      <c r="BJ11" s="21">
        <v>26.724</v>
      </c>
      <c r="BK11" s="13">
        <v>0.783999999999999</v>
      </c>
      <c r="BL11" s="18">
        <v>0</v>
      </c>
      <c r="BM11" s="18">
        <v>0</v>
      </c>
      <c r="BN11" s="21">
        <v>0</v>
      </c>
      <c r="BO11" s="21">
        <v>0</v>
      </c>
      <c r="BP11" s="13">
        <v>0</v>
      </c>
      <c r="BQ11" s="18">
        <v>4</v>
      </c>
      <c r="BR11" s="18">
        <v>2</v>
      </c>
      <c r="BS11" s="21">
        <v>1.21</v>
      </c>
      <c r="BT11" s="21">
        <v>1.2079</v>
      </c>
      <c r="BU11" s="13">
        <v>-0.00209999999999999</v>
      </c>
      <c r="BV11" s="18">
        <v>0</v>
      </c>
      <c r="BW11" s="18">
        <v>0</v>
      </c>
      <c r="BX11" s="21">
        <v>0</v>
      </c>
      <c r="BY11" s="21">
        <v>0</v>
      </c>
      <c r="BZ11" s="21">
        <v>0</v>
      </c>
      <c r="CA11" s="21">
        <v>0</v>
      </c>
      <c r="CB11" s="18">
        <v>0</v>
      </c>
      <c r="CC11" s="18">
        <v>0</v>
      </c>
      <c r="CD11" s="21">
        <v>0</v>
      </c>
      <c r="CE11" s="21">
        <v>0</v>
      </c>
      <c r="CF11" s="21">
        <v>0</v>
      </c>
      <c r="CG11" s="21">
        <v>0</v>
      </c>
    </row>
    <row r="12" ht="18.75" spans="1:85">
      <c r="A12" s="4"/>
      <c r="B12" s="4" t="s">
        <v>62</v>
      </c>
      <c r="C12" s="8">
        <v>3</v>
      </c>
      <c r="D12" s="8"/>
      <c r="E12" s="8"/>
      <c r="F12" s="9">
        <v>0</v>
      </c>
      <c r="G12" s="8"/>
      <c r="H12" s="8">
        <v>0</v>
      </c>
      <c r="I12" s="8">
        <v>0</v>
      </c>
      <c r="J12" s="13">
        <v>0</v>
      </c>
      <c r="K12" s="8">
        <v>3</v>
      </c>
      <c r="L12" s="8">
        <v>3</v>
      </c>
      <c r="M12" s="8">
        <v>21</v>
      </c>
      <c r="N12" s="8">
        <v>17</v>
      </c>
      <c r="O12" s="8">
        <v>34</v>
      </c>
      <c r="P12" s="8">
        <v>1</v>
      </c>
      <c r="Q12" s="8">
        <v>1</v>
      </c>
      <c r="R12" s="17">
        <v>8</v>
      </c>
      <c r="S12" s="17">
        <v>6</v>
      </c>
      <c r="T12" s="13">
        <v>3838.85</v>
      </c>
      <c r="U12" s="13">
        <v>3692.34</v>
      </c>
      <c r="V12" s="13">
        <v>147.29</v>
      </c>
      <c r="W12" s="13">
        <v>0.779999999999998</v>
      </c>
      <c r="X12" s="12">
        <v>2</v>
      </c>
      <c r="Y12" s="17">
        <v>3</v>
      </c>
      <c r="Z12" s="13">
        <v>3811.7</v>
      </c>
      <c r="AA12" s="13">
        <v>3664.41</v>
      </c>
      <c r="AB12" s="13">
        <v>147.29</v>
      </c>
      <c r="AC12" s="18">
        <v>0</v>
      </c>
      <c r="AD12" s="18">
        <v>1</v>
      </c>
      <c r="AE12" s="21">
        <v>3283.53</v>
      </c>
      <c r="AF12" s="21">
        <v>3137.44</v>
      </c>
      <c r="AG12" s="13">
        <v>146.09</v>
      </c>
      <c r="AH12" s="18">
        <v>1</v>
      </c>
      <c r="AI12" s="18">
        <v>0</v>
      </c>
      <c r="AJ12" s="21">
        <v>0</v>
      </c>
      <c r="AK12" s="21">
        <v>0</v>
      </c>
      <c r="AL12" s="13">
        <v>0</v>
      </c>
      <c r="AM12" s="18">
        <v>1</v>
      </c>
      <c r="AN12" s="18">
        <v>1</v>
      </c>
      <c r="AO12" s="21">
        <v>15</v>
      </c>
      <c r="AP12" s="21">
        <v>13.8</v>
      </c>
      <c r="AQ12" s="13">
        <v>1.2</v>
      </c>
      <c r="AR12" s="18">
        <v>0</v>
      </c>
      <c r="AS12" s="18">
        <v>0</v>
      </c>
      <c r="AT12" s="21">
        <v>0</v>
      </c>
      <c r="AU12" s="21">
        <v>0</v>
      </c>
      <c r="AV12" s="13">
        <v>0</v>
      </c>
      <c r="AW12" s="18">
        <v>0</v>
      </c>
      <c r="AX12" s="18">
        <v>1</v>
      </c>
      <c r="AY12" s="21">
        <v>513.17</v>
      </c>
      <c r="AZ12" s="21">
        <v>513.17</v>
      </c>
      <c r="BA12" s="13">
        <v>0</v>
      </c>
      <c r="BB12" s="18">
        <v>0</v>
      </c>
      <c r="BC12" s="18">
        <v>0</v>
      </c>
      <c r="BD12" s="21">
        <v>0</v>
      </c>
      <c r="BE12" s="21">
        <v>0</v>
      </c>
      <c r="BF12" s="13">
        <v>0</v>
      </c>
      <c r="BG12" s="18">
        <v>2</v>
      </c>
      <c r="BH12" s="18">
        <v>1</v>
      </c>
      <c r="BI12" s="21">
        <v>25.94</v>
      </c>
      <c r="BJ12" s="21">
        <v>26.72</v>
      </c>
      <c r="BK12" s="13">
        <v>0.779999999999998</v>
      </c>
      <c r="BL12" s="18">
        <v>0</v>
      </c>
      <c r="BM12" s="18">
        <v>0</v>
      </c>
      <c r="BN12" s="21">
        <v>0</v>
      </c>
      <c r="BO12" s="21">
        <v>0</v>
      </c>
      <c r="BP12" s="13">
        <v>0</v>
      </c>
      <c r="BQ12" s="18">
        <v>4</v>
      </c>
      <c r="BR12" s="18">
        <v>2</v>
      </c>
      <c r="BS12" s="21">
        <v>1.21</v>
      </c>
      <c r="BT12" s="21">
        <v>1.21</v>
      </c>
      <c r="BU12" s="13">
        <v>0</v>
      </c>
      <c r="BV12" s="18">
        <v>0</v>
      </c>
      <c r="BW12" s="18">
        <v>0</v>
      </c>
      <c r="BX12" s="21">
        <v>0</v>
      </c>
      <c r="BY12" s="21">
        <v>0</v>
      </c>
      <c r="BZ12" s="21">
        <v>0</v>
      </c>
      <c r="CA12" s="21">
        <v>0</v>
      </c>
      <c r="CB12" s="18">
        <v>0</v>
      </c>
      <c r="CC12" s="18">
        <v>0</v>
      </c>
      <c r="CD12" s="21">
        <v>0</v>
      </c>
      <c r="CE12" s="21">
        <v>0</v>
      </c>
      <c r="CF12" s="21">
        <v>0</v>
      </c>
      <c r="CG12" s="21">
        <v>0</v>
      </c>
    </row>
    <row r="13" ht="18.75" customHeight="1" spans="1:85">
      <c r="A13" s="4" t="s">
        <v>66</v>
      </c>
      <c r="B13" s="4" t="s">
        <v>61</v>
      </c>
      <c r="C13" s="8">
        <v>4</v>
      </c>
      <c r="D13" s="8">
        <v>43</v>
      </c>
      <c r="E13" s="8">
        <v>129.03</v>
      </c>
      <c r="F13" s="9">
        <v>0.750043597047027</v>
      </c>
      <c r="G13" s="8">
        <v>0</v>
      </c>
      <c r="H13" s="8">
        <v>0</v>
      </c>
      <c r="I13" s="8">
        <v>21</v>
      </c>
      <c r="J13" s="13">
        <v>7</v>
      </c>
      <c r="K13" s="8">
        <v>3</v>
      </c>
      <c r="L13" s="8">
        <v>3</v>
      </c>
      <c r="M13" s="8">
        <v>23</v>
      </c>
      <c r="N13" s="8">
        <v>16</v>
      </c>
      <c r="O13" s="8">
        <v>39</v>
      </c>
      <c r="P13" s="8">
        <v>0</v>
      </c>
      <c r="Q13" s="8">
        <v>0</v>
      </c>
      <c r="R13" s="17">
        <v>7</v>
      </c>
      <c r="S13" s="17">
        <v>3</v>
      </c>
      <c r="T13" s="13">
        <v>6221.75</v>
      </c>
      <c r="U13" s="13">
        <v>6162.27492</v>
      </c>
      <c r="V13" s="13">
        <v>59.4750800000002</v>
      </c>
      <c r="W13" s="13">
        <v>0</v>
      </c>
      <c r="X13" s="12">
        <v>5</v>
      </c>
      <c r="Y13" s="17">
        <v>3</v>
      </c>
      <c r="Z13" s="13">
        <v>6221.75</v>
      </c>
      <c r="AA13" s="13">
        <v>6162.27492</v>
      </c>
      <c r="AB13" s="13">
        <v>59.4750800000002</v>
      </c>
      <c r="AC13" s="18">
        <v>0</v>
      </c>
      <c r="AD13" s="18">
        <v>0</v>
      </c>
      <c r="AE13" s="21">
        <v>0</v>
      </c>
      <c r="AF13" s="21">
        <v>0</v>
      </c>
      <c r="AG13" s="13">
        <v>0</v>
      </c>
      <c r="AH13" s="18">
        <v>0</v>
      </c>
      <c r="AI13" s="18">
        <v>1</v>
      </c>
      <c r="AJ13" s="21">
        <v>4425</v>
      </c>
      <c r="AK13" s="21">
        <v>4425</v>
      </c>
      <c r="AL13" s="13">
        <v>0</v>
      </c>
      <c r="AM13" s="18">
        <v>4</v>
      </c>
      <c r="AN13" s="18">
        <v>2</v>
      </c>
      <c r="AO13" s="21">
        <v>1796.75</v>
      </c>
      <c r="AP13" s="21">
        <v>1737.27492</v>
      </c>
      <c r="AQ13" s="13">
        <v>59.4750799999999</v>
      </c>
      <c r="AR13" s="18">
        <v>0</v>
      </c>
      <c r="AS13" s="18">
        <v>0</v>
      </c>
      <c r="AT13" s="21">
        <v>0</v>
      </c>
      <c r="AU13" s="21">
        <v>0</v>
      </c>
      <c r="AV13" s="13">
        <v>0</v>
      </c>
      <c r="AW13" s="18">
        <v>1</v>
      </c>
      <c r="AX13" s="18">
        <v>0</v>
      </c>
      <c r="AY13" s="21">
        <v>0</v>
      </c>
      <c r="AZ13" s="21">
        <v>0</v>
      </c>
      <c r="BA13" s="13">
        <v>0</v>
      </c>
      <c r="BB13" s="18">
        <v>0</v>
      </c>
      <c r="BC13" s="18">
        <v>0</v>
      </c>
      <c r="BD13" s="21">
        <v>0</v>
      </c>
      <c r="BE13" s="21">
        <v>0</v>
      </c>
      <c r="BF13" s="13">
        <v>0</v>
      </c>
      <c r="BG13" s="18">
        <v>1</v>
      </c>
      <c r="BH13" s="18">
        <v>0</v>
      </c>
      <c r="BI13" s="21">
        <v>0</v>
      </c>
      <c r="BJ13" s="21">
        <v>0</v>
      </c>
      <c r="BK13" s="13">
        <v>0</v>
      </c>
      <c r="BL13" s="18">
        <v>0</v>
      </c>
      <c r="BM13" s="18">
        <v>0</v>
      </c>
      <c r="BN13" s="21">
        <v>0</v>
      </c>
      <c r="BO13" s="21">
        <v>0</v>
      </c>
      <c r="BP13" s="13">
        <v>0</v>
      </c>
      <c r="BQ13" s="18">
        <v>1</v>
      </c>
      <c r="BR13" s="18">
        <v>0</v>
      </c>
      <c r="BS13" s="21">
        <v>0</v>
      </c>
      <c r="BT13" s="21">
        <v>0</v>
      </c>
      <c r="BU13" s="13">
        <v>0</v>
      </c>
      <c r="BV13" s="18">
        <v>0</v>
      </c>
      <c r="BW13" s="18">
        <v>0</v>
      </c>
      <c r="BX13" s="21">
        <v>0</v>
      </c>
      <c r="BY13" s="21">
        <v>0</v>
      </c>
      <c r="BZ13" s="21">
        <v>0</v>
      </c>
      <c r="CA13" s="21">
        <v>0</v>
      </c>
      <c r="CB13" s="18">
        <v>0</v>
      </c>
      <c r="CC13" s="18">
        <v>0</v>
      </c>
      <c r="CD13" s="21">
        <v>0</v>
      </c>
      <c r="CE13" s="21">
        <v>0</v>
      </c>
      <c r="CF13" s="21">
        <v>0</v>
      </c>
      <c r="CG13" s="21">
        <v>0</v>
      </c>
    </row>
    <row r="14" ht="18.75" spans="1:85">
      <c r="A14" s="4"/>
      <c r="B14" s="4" t="s">
        <v>62</v>
      </c>
      <c r="C14" s="8"/>
      <c r="D14" s="8"/>
      <c r="E14" s="8"/>
      <c r="F14" s="9">
        <v>0</v>
      </c>
      <c r="G14" s="8"/>
      <c r="H14" s="8"/>
      <c r="I14" s="8"/>
      <c r="J14" s="13">
        <v>0</v>
      </c>
      <c r="K14" s="8"/>
      <c r="L14" s="8"/>
      <c r="M14" s="8"/>
      <c r="N14" s="8"/>
      <c r="O14" s="8"/>
      <c r="P14" s="8"/>
      <c r="Q14" s="8"/>
      <c r="R14" s="17">
        <v>7</v>
      </c>
      <c r="S14" s="17">
        <v>3</v>
      </c>
      <c r="T14" s="13">
        <v>6221.75</v>
      </c>
      <c r="U14" s="13">
        <v>6162.27492</v>
      </c>
      <c r="V14" s="13">
        <v>59.4750800000002</v>
      </c>
      <c r="W14" s="13">
        <v>0</v>
      </c>
      <c r="X14" s="12">
        <v>5</v>
      </c>
      <c r="Y14" s="17">
        <v>3</v>
      </c>
      <c r="Z14" s="13">
        <v>6221.75</v>
      </c>
      <c r="AA14" s="13">
        <v>6162.27492</v>
      </c>
      <c r="AB14" s="13">
        <v>59.4750800000002</v>
      </c>
      <c r="AC14" s="18">
        <v>0</v>
      </c>
      <c r="AD14" s="18">
        <v>0</v>
      </c>
      <c r="AE14" s="21">
        <v>0</v>
      </c>
      <c r="AF14" s="21">
        <v>0</v>
      </c>
      <c r="AG14" s="13">
        <v>0</v>
      </c>
      <c r="AH14" s="18">
        <v>0</v>
      </c>
      <c r="AI14" s="18">
        <v>1</v>
      </c>
      <c r="AJ14" s="21">
        <v>4425</v>
      </c>
      <c r="AK14" s="21">
        <v>4425</v>
      </c>
      <c r="AL14" s="13">
        <v>0</v>
      </c>
      <c r="AM14" s="18">
        <v>4</v>
      </c>
      <c r="AN14" s="18">
        <v>2</v>
      </c>
      <c r="AO14" s="21">
        <v>1796.75</v>
      </c>
      <c r="AP14" s="21">
        <v>1737.27492</v>
      </c>
      <c r="AQ14" s="13">
        <v>59.4750799999999</v>
      </c>
      <c r="AR14" s="18">
        <v>0</v>
      </c>
      <c r="AS14" s="18">
        <v>0</v>
      </c>
      <c r="AT14" s="21">
        <v>0</v>
      </c>
      <c r="AU14" s="21">
        <v>0</v>
      </c>
      <c r="AV14" s="13">
        <v>0</v>
      </c>
      <c r="AW14" s="18">
        <v>1</v>
      </c>
      <c r="AX14" s="18">
        <v>0</v>
      </c>
      <c r="AY14" s="21">
        <v>0</v>
      </c>
      <c r="AZ14" s="21">
        <v>0</v>
      </c>
      <c r="BA14" s="13">
        <v>0</v>
      </c>
      <c r="BB14" s="18">
        <v>0</v>
      </c>
      <c r="BC14" s="18">
        <v>0</v>
      </c>
      <c r="BD14" s="21">
        <v>0</v>
      </c>
      <c r="BE14" s="21">
        <v>0</v>
      </c>
      <c r="BF14" s="13">
        <v>0</v>
      </c>
      <c r="BG14" s="18">
        <v>1</v>
      </c>
      <c r="BH14" s="18">
        <v>0</v>
      </c>
      <c r="BI14" s="21">
        <v>0</v>
      </c>
      <c r="BJ14" s="21">
        <v>0</v>
      </c>
      <c r="BK14" s="13">
        <v>0</v>
      </c>
      <c r="BL14" s="18">
        <v>0</v>
      </c>
      <c r="BM14" s="18">
        <v>0</v>
      </c>
      <c r="BN14" s="21">
        <v>0</v>
      </c>
      <c r="BO14" s="21">
        <v>0</v>
      </c>
      <c r="BP14" s="13">
        <v>0</v>
      </c>
      <c r="BQ14" s="18">
        <v>1</v>
      </c>
      <c r="BR14" s="18">
        <v>0</v>
      </c>
      <c r="BS14" s="21">
        <v>0</v>
      </c>
      <c r="BT14" s="21">
        <v>0</v>
      </c>
      <c r="BU14" s="13">
        <v>0</v>
      </c>
      <c r="BV14" s="18">
        <v>0</v>
      </c>
      <c r="BW14" s="18">
        <v>0</v>
      </c>
      <c r="BX14" s="21">
        <v>0</v>
      </c>
      <c r="BY14" s="21">
        <v>0</v>
      </c>
      <c r="BZ14" s="21">
        <v>0</v>
      </c>
      <c r="CA14" s="21">
        <v>0</v>
      </c>
      <c r="CB14" s="18">
        <v>0</v>
      </c>
      <c r="CC14" s="18">
        <v>0</v>
      </c>
      <c r="CD14" s="21">
        <v>0</v>
      </c>
      <c r="CE14" s="21">
        <v>0</v>
      </c>
      <c r="CF14" s="21">
        <v>0</v>
      </c>
      <c r="CG14" s="21">
        <v>0</v>
      </c>
    </row>
    <row r="15" ht="18.75" customHeight="1" spans="1:85">
      <c r="A15" s="4" t="s">
        <v>67</v>
      </c>
      <c r="B15" s="4" t="s">
        <v>61</v>
      </c>
      <c r="C15" s="8">
        <v>4</v>
      </c>
      <c r="D15" s="8">
        <v>0</v>
      </c>
      <c r="E15" s="8">
        <v>43.91</v>
      </c>
      <c r="F15" s="9">
        <v>1</v>
      </c>
      <c r="G15" s="8">
        <v>0</v>
      </c>
      <c r="H15" s="8">
        <v>0</v>
      </c>
      <c r="I15" s="8">
        <v>8</v>
      </c>
      <c r="J15" s="13">
        <v>4</v>
      </c>
      <c r="K15" s="8">
        <v>2</v>
      </c>
      <c r="L15" s="8">
        <v>2</v>
      </c>
      <c r="M15" s="8">
        <v>12</v>
      </c>
      <c r="N15" s="8">
        <v>9</v>
      </c>
      <c r="O15" s="8">
        <v>36</v>
      </c>
      <c r="P15" s="8">
        <v>0</v>
      </c>
      <c r="Q15" s="8">
        <v>0</v>
      </c>
      <c r="R15" s="17">
        <v>5</v>
      </c>
      <c r="S15" s="17">
        <v>3</v>
      </c>
      <c r="T15" s="13">
        <v>7068</v>
      </c>
      <c r="U15" s="13">
        <v>7068</v>
      </c>
      <c r="V15" s="13">
        <v>0</v>
      </c>
      <c r="W15" s="13">
        <v>0</v>
      </c>
      <c r="X15" s="12">
        <v>4</v>
      </c>
      <c r="Y15" s="17">
        <v>2</v>
      </c>
      <c r="Z15" s="13">
        <v>2388</v>
      </c>
      <c r="AA15" s="13">
        <v>2388</v>
      </c>
      <c r="AB15" s="13">
        <v>0</v>
      </c>
      <c r="AC15" s="18">
        <v>2</v>
      </c>
      <c r="AD15" s="18">
        <v>1</v>
      </c>
      <c r="AE15" s="21">
        <v>1568</v>
      </c>
      <c r="AF15" s="21">
        <v>1568</v>
      </c>
      <c r="AG15" s="13">
        <v>0</v>
      </c>
      <c r="AH15" s="18">
        <v>1</v>
      </c>
      <c r="AI15" s="18">
        <v>0</v>
      </c>
      <c r="AJ15" s="21">
        <v>0</v>
      </c>
      <c r="AK15" s="21">
        <v>0</v>
      </c>
      <c r="AL15" s="13">
        <v>0</v>
      </c>
      <c r="AM15" s="18">
        <v>0</v>
      </c>
      <c r="AN15" s="18">
        <v>0</v>
      </c>
      <c r="AO15" s="21">
        <v>0</v>
      </c>
      <c r="AP15" s="21">
        <v>0</v>
      </c>
      <c r="AQ15" s="13">
        <v>0</v>
      </c>
      <c r="AR15" s="18">
        <v>0</v>
      </c>
      <c r="AS15" s="18">
        <v>0</v>
      </c>
      <c r="AT15" s="21">
        <v>0</v>
      </c>
      <c r="AU15" s="21">
        <v>0</v>
      </c>
      <c r="AV15" s="13">
        <v>0</v>
      </c>
      <c r="AW15" s="18">
        <v>1</v>
      </c>
      <c r="AX15" s="18">
        <v>1</v>
      </c>
      <c r="AY15" s="21">
        <v>820</v>
      </c>
      <c r="AZ15" s="21">
        <v>820</v>
      </c>
      <c r="BA15" s="13">
        <v>0</v>
      </c>
      <c r="BB15" s="18"/>
      <c r="BC15" s="18"/>
      <c r="BD15" s="21"/>
      <c r="BE15" s="21"/>
      <c r="BF15" s="13">
        <v>0</v>
      </c>
      <c r="BG15" s="18">
        <v>1</v>
      </c>
      <c r="BH15" s="18">
        <v>1</v>
      </c>
      <c r="BI15" s="21">
        <v>4680</v>
      </c>
      <c r="BJ15" s="21">
        <v>4680</v>
      </c>
      <c r="BK15" s="13">
        <v>0</v>
      </c>
      <c r="BL15" s="18"/>
      <c r="BM15" s="18"/>
      <c r="BN15" s="21"/>
      <c r="BO15" s="21"/>
      <c r="BP15" s="13">
        <v>0</v>
      </c>
      <c r="BQ15" s="18"/>
      <c r="BR15" s="18"/>
      <c r="BS15" s="21"/>
      <c r="BT15" s="21"/>
      <c r="BU15" s="13">
        <v>0</v>
      </c>
      <c r="BV15" s="18"/>
      <c r="BW15" s="18"/>
      <c r="BX15" s="21"/>
      <c r="BY15" s="21"/>
      <c r="BZ15" s="21"/>
      <c r="CA15" s="21"/>
      <c r="CB15" s="18"/>
      <c r="CC15" s="18"/>
      <c r="CD15" s="21"/>
      <c r="CE15" s="21"/>
      <c r="CF15" s="21"/>
      <c r="CG15" s="21"/>
    </row>
    <row r="16" ht="18.75" spans="1:85">
      <c r="A16" s="4"/>
      <c r="B16" s="4" t="s">
        <v>62</v>
      </c>
      <c r="C16" s="8"/>
      <c r="D16" s="8"/>
      <c r="E16" s="8"/>
      <c r="F16" s="9">
        <v>0</v>
      </c>
      <c r="G16" s="8"/>
      <c r="H16" s="8"/>
      <c r="I16" s="8"/>
      <c r="J16" s="13">
        <v>0</v>
      </c>
      <c r="K16" s="8"/>
      <c r="L16" s="8"/>
      <c r="M16" s="8"/>
      <c r="N16" s="8"/>
      <c r="O16" s="8"/>
      <c r="P16" s="8"/>
      <c r="Q16" s="8"/>
      <c r="R16" s="17">
        <v>5</v>
      </c>
      <c r="S16" s="17">
        <v>3</v>
      </c>
      <c r="T16" s="13">
        <v>7068</v>
      </c>
      <c r="U16" s="13">
        <v>4680</v>
      </c>
      <c r="V16" s="13">
        <v>2388</v>
      </c>
      <c r="W16" s="13">
        <v>0</v>
      </c>
      <c r="X16" s="12">
        <v>4</v>
      </c>
      <c r="Y16" s="17">
        <v>2</v>
      </c>
      <c r="Z16" s="13">
        <v>2388</v>
      </c>
      <c r="AA16" s="13">
        <v>0</v>
      </c>
      <c r="AB16" s="13">
        <v>2388</v>
      </c>
      <c r="AC16" s="18">
        <v>2</v>
      </c>
      <c r="AD16" s="18">
        <v>1</v>
      </c>
      <c r="AE16" s="21">
        <v>1568</v>
      </c>
      <c r="AF16" s="21">
        <v>0</v>
      </c>
      <c r="AG16" s="13">
        <v>1568</v>
      </c>
      <c r="AH16" s="18">
        <v>1</v>
      </c>
      <c r="AI16" s="18">
        <v>0</v>
      </c>
      <c r="AJ16" s="21">
        <v>0</v>
      </c>
      <c r="AK16" s="21">
        <v>0</v>
      </c>
      <c r="AL16" s="13">
        <v>0</v>
      </c>
      <c r="AM16" s="18"/>
      <c r="AN16" s="18"/>
      <c r="AO16" s="21"/>
      <c r="AP16" s="21"/>
      <c r="AQ16" s="13">
        <v>0</v>
      </c>
      <c r="AR16" s="18"/>
      <c r="AS16" s="18"/>
      <c r="AT16" s="21"/>
      <c r="AU16" s="21"/>
      <c r="AV16" s="13">
        <v>0</v>
      </c>
      <c r="AW16" s="18">
        <v>1</v>
      </c>
      <c r="AX16" s="18">
        <v>1</v>
      </c>
      <c r="AY16" s="21">
        <v>820</v>
      </c>
      <c r="AZ16" s="21">
        <v>0</v>
      </c>
      <c r="BA16" s="13">
        <v>820</v>
      </c>
      <c r="BB16" s="18"/>
      <c r="BC16" s="18"/>
      <c r="BD16" s="21"/>
      <c r="BE16" s="21"/>
      <c r="BF16" s="13">
        <v>0</v>
      </c>
      <c r="BG16" s="18">
        <v>1</v>
      </c>
      <c r="BH16" s="18">
        <v>1</v>
      </c>
      <c r="BI16" s="21">
        <v>4680</v>
      </c>
      <c r="BJ16" s="21">
        <v>4680</v>
      </c>
      <c r="BK16" s="13">
        <v>0</v>
      </c>
      <c r="BL16" s="18"/>
      <c r="BM16" s="18"/>
      <c r="BN16" s="21"/>
      <c r="BO16" s="21"/>
      <c r="BP16" s="13">
        <v>0</v>
      </c>
      <c r="BQ16" s="18"/>
      <c r="BR16" s="18"/>
      <c r="BS16" s="21"/>
      <c r="BT16" s="21"/>
      <c r="BU16" s="13">
        <v>0</v>
      </c>
      <c r="BV16" s="18"/>
      <c r="BW16" s="18"/>
      <c r="BX16" s="21"/>
      <c r="BY16" s="21"/>
      <c r="BZ16" s="21"/>
      <c r="CA16" s="21"/>
      <c r="CB16" s="18"/>
      <c r="CC16" s="18"/>
      <c r="CD16" s="21"/>
      <c r="CE16" s="21"/>
      <c r="CF16" s="21"/>
      <c r="CG16" s="21"/>
    </row>
    <row r="17" ht="18.75" customHeight="1" spans="1:85">
      <c r="A17" s="4" t="s">
        <v>68</v>
      </c>
      <c r="B17" s="4" t="s">
        <v>61</v>
      </c>
      <c r="C17" s="8"/>
      <c r="D17" s="8"/>
      <c r="E17" s="8"/>
      <c r="F17" s="9">
        <v>0</v>
      </c>
      <c r="G17" s="8"/>
      <c r="H17" s="8"/>
      <c r="I17" s="8">
        <v>8</v>
      </c>
      <c r="J17" s="13">
        <v>8</v>
      </c>
      <c r="K17" s="8">
        <v>1</v>
      </c>
      <c r="L17" s="8">
        <v>1</v>
      </c>
      <c r="M17" s="8">
        <v>7</v>
      </c>
      <c r="N17" s="8">
        <v>5</v>
      </c>
      <c r="O17" s="8">
        <v>25</v>
      </c>
      <c r="P17" s="8"/>
      <c r="Q17" s="8"/>
      <c r="R17" s="17">
        <v>0</v>
      </c>
      <c r="S17" s="17">
        <v>1</v>
      </c>
      <c r="T17" s="13">
        <v>1697.65</v>
      </c>
      <c r="U17" s="13">
        <v>1697.65</v>
      </c>
      <c r="V17" s="13">
        <v>0</v>
      </c>
      <c r="W17" s="13">
        <v>0</v>
      </c>
      <c r="X17" s="12">
        <v>0</v>
      </c>
      <c r="Y17" s="17">
        <v>1</v>
      </c>
      <c r="Z17" s="13">
        <v>1697.65</v>
      </c>
      <c r="AA17" s="13">
        <v>1697.65</v>
      </c>
      <c r="AB17" s="13">
        <v>0</v>
      </c>
      <c r="AC17" s="18"/>
      <c r="AD17" s="18"/>
      <c r="AE17" s="21"/>
      <c r="AF17" s="21"/>
      <c r="AG17" s="13">
        <v>0</v>
      </c>
      <c r="AH17" s="18"/>
      <c r="AI17" s="18">
        <v>1</v>
      </c>
      <c r="AJ17" s="21">
        <v>1697.65</v>
      </c>
      <c r="AK17" s="21">
        <v>1697.65</v>
      </c>
      <c r="AL17" s="13">
        <v>0</v>
      </c>
      <c r="AM17" s="18"/>
      <c r="AN17" s="18"/>
      <c r="AO17" s="21"/>
      <c r="AP17" s="21"/>
      <c r="AQ17" s="13">
        <v>0</v>
      </c>
      <c r="AR17" s="18"/>
      <c r="AS17" s="18"/>
      <c r="AT17" s="21"/>
      <c r="AU17" s="21"/>
      <c r="AV17" s="13">
        <v>0</v>
      </c>
      <c r="AW17" s="18"/>
      <c r="AX17" s="18"/>
      <c r="AY17" s="21"/>
      <c r="AZ17" s="21"/>
      <c r="BA17" s="13">
        <v>0</v>
      </c>
      <c r="BB17" s="18"/>
      <c r="BC17" s="18"/>
      <c r="BD17" s="21"/>
      <c r="BE17" s="21"/>
      <c r="BF17" s="13">
        <v>0</v>
      </c>
      <c r="BG17" s="18"/>
      <c r="BH17" s="18"/>
      <c r="BI17" s="21"/>
      <c r="BJ17" s="21"/>
      <c r="BK17" s="13">
        <v>0</v>
      </c>
      <c r="BL17" s="18"/>
      <c r="BM17" s="18"/>
      <c r="BN17" s="21"/>
      <c r="BO17" s="21"/>
      <c r="BP17" s="13">
        <v>0</v>
      </c>
      <c r="BQ17" s="18"/>
      <c r="BR17" s="18"/>
      <c r="BS17" s="21"/>
      <c r="BT17" s="21"/>
      <c r="BU17" s="13">
        <v>0</v>
      </c>
      <c r="BV17" s="18"/>
      <c r="BW17" s="18"/>
      <c r="BX17" s="21"/>
      <c r="BY17" s="21"/>
      <c r="BZ17" s="21"/>
      <c r="CA17" s="21"/>
      <c r="CB17" s="18"/>
      <c r="CC17" s="18"/>
      <c r="CD17" s="21"/>
      <c r="CE17" s="21"/>
      <c r="CF17" s="21"/>
      <c r="CG17" s="21"/>
    </row>
    <row r="18" ht="18.75" spans="1:85">
      <c r="A18" s="4"/>
      <c r="B18" s="4" t="s">
        <v>62</v>
      </c>
      <c r="C18" s="8"/>
      <c r="D18" s="8"/>
      <c r="E18" s="8"/>
      <c r="F18" s="9">
        <v>0</v>
      </c>
      <c r="G18" s="8"/>
      <c r="H18" s="8"/>
      <c r="I18" s="8">
        <v>8</v>
      </c>
      <c r="J18" s="13">
        <v>8</v>
      </c>
      <c r="K18" s="8">
        <v>1</v>
      </c>
      <c r="L18" s="8"/>
      <c r="M18" s="8"/>
      <c r="N18" s="8"/>
      <c r="O18" s="8"/>
      <c r="P18" s="8"/>
      <c r="Q18" s="8"/>
      <c r="R18" s="17">
        <v>0</v>
      </c>
      <c r="S18" s="17">
        <v>1</v>
      </c>
      <c r="T18" s="13">
        <v>1697.65</v>
      </c>
      <c r="U18" s="13">
        <v>0</v>
      </c>
      <c r="V18" s="13">
        <v>1697.65</v>
      </c>
      <c r="W18" s="13">
        <v>0</v>
      </c>
      <c r="X18" s="12">
        <v>0</v>
      </c>
      <c r="Y18" s="17">
        <v>1</v>
      </c>
      <c r="Z18" s="13">
        <v>1697.65</v>
      </c>
      <c r="AA18" s="13">
        <v>0</v>
      </c>
      <c r="AB18" s="13">
        <v>1697.65</v>
      </c>
      <c r="AC18" s="18"/>
      <c r="AD18" s="18"/>
      <c r="AE18" s="21"/>
      <c r="AF18" s="21"/>
      <c r="AG18" s="13">
        <v>0</v>
      </c>
      <c r="AH18" s="18"/>
      <c r="AI18" s="18">
        <v>1</v>
      </c>
      <c r="AJ18" s="21">
        <v>1697.65</v>
      </c>
      <c r="AK18" s="21"/>
      <c r="AL18" s="13">
        <v>1697.65</v>
      </c>
      <c r="AM18" s="18"/>
      <c r="AN18" s="18"/>
      <c r="AO18" s="21"/>
      <c r="AP18" s="21"/>
      <c r="AQ18" s="13">
        <v>0</v>
      </c>
      <c r="AR18" s="18"/>
      <c r="AS18" s="18"/>
      <c r="AT18" s="21"/>
      <c r="AU18" s="21"/>
      <c r="AV18" s="13">
        <v>0</v>
      </c>
      <c r="AW18" s="18"/>
      <c r="AX18" s="18"/>
      <c r="AY18" s="21"/>
      <c r="AZ18" s="21"/>
      <c r="BA18" s="13">
        <v>0</v>
      </c>
      <c r="BB18" s="18"/>
      <c r="BC18" s="18"/>
      <c r="BD18" s="21"/>
      <c r="BE18" s="21"/>
      <c r="BF18" s="13">
        <v>0</v>
      </c>
      <c r="BG18" s="18"/>
      <c r="BH18" s="18"/>
      <c r="BI18" s="21"/>
      <c r="BJ18" s="21"/>
      <c r="BK18" s="13">
        <v>0</v>
      </c>
      <c r="BL18" s="18"/>
      <c r="BM18" s="18"/>
      <c r="BN18" s="21"/>
      <c r="BO18" s="21"/>
      <c r="BP18" s="13">
        <v>0</v>
      </c>
      <c r="BQ18" s="18"/>
      <c r="BR18" s="18"/>
      <c r="BS18" s="21"/>
      <c r="BT18" s="21"/>
      <c r="BU18" s="13">
        <v>0</v>
      </c>
      <c r="BV18" s="18"/>
      <c r="BW18" s="18"/>
      <c r="BX18" s="21"/>
      <c r="BY18" s="21"/>
      <c r="BZ18" s="21"/>
      <c r="CA18" s="21"/>
      <c r="CB18" s="18"/>
      <c r="CC18" s="18"/>
      <c r="CD18" s="21"/>
      <c r="CE18" s="21"/>
      <c r="CF18" s="21"/>
      <c r="CG18" s="21"/>
    </row>
    <row r="19" ht="18.75" customHeight="1" spans="1:85">
      <c r="A19" s="4" t="s">
        <v>69</v>
      </c>
      <c r="B19" s="4" t="s">
        <v>61</v>
      </c>
      <c r="C19" s="8">
        <v>6</v>
      </c>
      <c r="D19" s="8">
        <v>30</v>
      </c>
      <c r="E19" s="8">
        <v>75.64</v>
      </c>
      <c r="F19" s="9">
        <v>0.716016660355926</v>
      </c>
      <c r="G19" s="8">
        <v>0</v>
      </c>
      <c r="H19" s="8">
        <v>0</v>
      </c>
      <c r="I19" s="8">
        <v>304</v>
      </c>
      <c r="J19" s="13">
        <v>152</v>
      </c>
      <c r="K19" s="8">
        <v>2</v>
      </c>
      <c r="L19" s="8">
        <v>2</v>
      </c>
      <c r="M19" s="8">
        <v>16</v>
      </c>
      <c r="N19" s="8">
        <v>14</v>
      </c>
      <c r="O19" s="8">
        <v>10</v>
      </c>
      <c r="P19" s="8">
        <v>1</v>
      </c>
      <c r="Q19" s="8">
        <v>1</v>
      </c>
      <c r="R19" s="17">
        <v>9</v>
      </c>
      <c r="S19" s="17">
        <v>2</v>
      </c>
      <c r="T19" s="13">
        <v>9479.8</v>
      </c>
      <c r="U19" s="13">
        <v>9443.44</v>
      </c>
      <c r="V19" s="13">
        <v>36.3599999999988</v>
      </c>
      <c r="W19" s="13">
        <v>0</v>
      </c>
      <c r="X19" s="12">
        <v>6</v>
      </c>
      <c r="Y19" s="17">
        <v>2</v>
      </c>
      <c r="Z19" s="13">
        <v>9479.8</v>
      </c>
      <c r="AA19" s="13">
        <v>9443.44</v>
      </c>
      <c r="AB19" s="13">
        <v>36.3599999999988</v>
      </c>
      <c r="AC19" s="18">
        <v>5</v>
      </c>
      <c r="AD19" s="18">
        <v>2</v>
      </c>
      <c r="AE19" s="21">
        <v>9479.8</v>
      </c>
      <c r="AF19" s="21">
        <v>9443.44</v>
      </c>
      <c r="AG19" s="13">
        <v>36.3599999999988</v>
      </c>
      <c r="AH19" s="18">
        <v>1</v>
      </c>
      <c r="AI19" s="18">
        <v>0</v>
      </c>
      <c r="AJ19" s="21"/>
      <c r="AK19" s="21"/>
      <c r="AL19" s="13">
        <v>0</v>
      </c>
      <c r="AM19" s="18">
        <v>0</v>
      </c>
      <c r="AN19" s="18">
        <v>0</v>
      </c>
      <c r="AO19" s="21"/>
      <c r="AP19" s="21"/>
      <c r="AQ19" s="13">
        <v>0</v>
      </c>
      <c r="AR19" s="18">
        <v>0</v>
      </c>
      <c r="AS19" s="18">
        <v>0</v>
      </c>
      <c r="AT19" s="21"/>
      <c r="AU19" s="21"/>
      <c r="AV19" s="13">
        <v>0</v>
      </c>
      <c r="AW19" s="18">
        <v>0</v>
      </c>
      <c r="AX19" s="18">
        <v>0</v>
      </c>
      <c r="AY19" s="21"/>
      <c r="AZ19" s="21"/>
      <c r="BA19" s="13">
        <v>0</v>
      </c>
      <c r="BB19" s="18">
        <v>0</v>
      </c>
      <c r="BC19" s="18">
        <v>0</v>
      </c>
      <c r="BD19" s="21"/>
      <c r="BE19" s="21"/>
      <c r="BF19" s="13">
        <v>0</v>
      </c>
      <c r="BG19" s="18">
        <v>1</v>
      </c>
      <c r="BH19" s="18">
        <v>0</v>
      </c>
      <c r="BI19" s="21"/>
      <c r="BJ19" s="21"/>
      <c r="BK19" s="13">
        <v>0</v>
      </c>
      <c r="BL19" s="18">
        <v>0</v>
      </c>
      <c r="BM19" s="18">
        <v>0</v>
      </c>
      <c r="BN19" s="21"/>
      <c r="BO19" s="21"/>
      <c r="BP19" s="13">
        <v>0</v>
      </c>
      <c r="BQ19" s="18">
        <v>1</v>
      </c>
      <c r="BR19" s="18">
        <v>0</v>
      </c>
      <c r="BS19" s="21"/>
      <c r="BT19" s="21"/>
      <c r="BU19" s="13">
        <v>0</v>
      </c>
      <c r="BV19" s="18">
        <v>1</v>
      </c>
      <c r="BW19" s="18">
        <v>0</v>
      </c>
      <c r="BX19" s="21"/>
      <c r="BY19" s="21"/>
      <c r="BZ19" s="21"/>
      <c r="CA19" s="21"/>
      <c r="CB19" s="18">
        <v>0</v>
      </c>
      <c r="CC19" s="18">
        <v>0</v>
      </c>
      <c r="CD19" s="21"/>
      <c r="CE19" s="21"/>
      <c r="CF19" s="21"/>
      <c r="CG19" s="21"/>
    </row>
    <row r="20" ht="18.75" spans="1:85">
      <c r="A20" s="4"/>
      <c r="B20" s="4" t="s">
        <v>62</v>
      </c>
      <c r="C20" s="8"/>
      <c r="D20" s="8"/>
      <c r="E20" s="8"/>
      <c r="F20" s="9">
        <v>0</v>
      </c>
      <c r="G20" s="8"/>
      <c r="H20" s="8"/>
      <c r="I20" s="8">
        <v>0</v>
      </c>
      <c r="J20" s="13">
        <v>0</v>
      </c>
      <c r="K20" s="8">
        <v>2</v>
      </c>
      <c r="L20" s="8"/>
      <c r="M20" s="8"/>
      <c r="N20" s="8"/>
      <c r="O20" s="8"/>
      <c r="P20" s="8"/>
      <c r="Q20" s="8">
        <v>0</v>
      </c>
      <c r="R20" s="17">
        <v>2</v>
      </c>
      <c r="S20" s="17">
        <v>2</v>
      </c>
      <c r="T20" s="13">
        <v>9479.8</v>
      </c>
      <c r="U20" s="13">
        <v>843.44</v>
      </c>
      <c r="V20" s="13">
        <v>8636.36</v>
      </c>
      <c r="W20" s="13">
        <v>0</v>
      </c>
      <c r="X20" s="12">
        <v>2</v>
      </c>
      <c r="Y20" s="17">
        <v>2</v>
      </c>
      <c r="Z20" s="13">
        <v>9479.8</v>
      </c>
      <c r="AA20" s="13">
        <v>843.44</v>
      </c>
      <c r="AB20" s="13">
        <v>8636.36</v>
      </c>
      <c r="AC20" s="18">
        <v>2</v>
      </c>
      <c r="AD20" s="18">
        <v>2</v>
      </c>
      <c r="AE20" s="21">
        <v>9479.8</v>
      </c>
      <c r="AF20" s="21">
        <v>843.44</v>
      </c>
      <c r="AG20" s="13">
        <v>8636.36</v>
      </c>
      <c r="AH20" s="18">
        <v>0</v>
      </c>
      <c r="AI20" s="18">
        <v>0</v>
      </c>
      <c r="AJ20" s="21"/>
      <c r="AK20" s="21"/>
      <c r="AL20" s="13">
        <v>0</v>
      </c>
      <c r="AM20" s="18">
        <v>0</v>
      </c>
      <c r="AN20" s="18">
        <v>0</v>
      </c>
      <c r="AO20" s="21"/>
      <c r="AP20" s="21"/>
      <c r="AQ20" s="13">
        <v>0</v>
      </c>
      <c r="AR20" s="18">
        <v>0</v>
      </c>
      <c r="AS20" s="18">
        <v>0</v>
      </c>
      <c r="AT20" s="21"/>
      <c r="AU20" s="21"/>
      <c r="AV20" s="13">
        <v>0</v>
      </c>
      <c r="AW20" s="18">
        <v>0</v>
      </c>
      <c r="AX20" s="18">
        <v>0</v>
      </c>
      <c r="AY20" s="21"/>
      <c r="AZ20" s="21"/>
      <c r="BA20" s="13">
        <v>0</v>
      </c>
      <c r="BB20" s="18">
        <v>0</v>
      </c>
      <c r="BC20" s="18">
        <v>0</v>
      </c>
      <c r="BD20" s="21"/>
      <c r="BE20" s="21"/>
      <c r="BF20" s="13">
        <v>0</v>
      </c>
      <c r="BG20" s="18">
        <v>0</v>
      </c>
      <c r="BH20" s="18">
        <v>0</v>
      </c>
      <c r="BI20" s="21"/>
      <c r="BJ20" s="21"/>
      <c r="BK20" s="13">
        <v>0</v>
      </c>
      <c r="BL20" s="18">
        <v>0</v>
      </c>
      <c r="BM20" s="18">
        <v>0</v>
      </c>
      <c r="BN20" s="21"/>
      <c r="BO20" s="21"/>
      <c r="BP20" s="13">
        <v>0</v>
      </c>
      <c r="BQ20" s="18">
        <v>0</v>
      </c>
      <c r="BR20" s="18">
        <v>0</v>
      </c>
      <c r="BS20" s="21"/>
      <c r="BT20" s="21"/>
      <c r="BU20" s="13">
        <v>0</v>
      </c>
      <c r="BV20" s="18">
        <v>0</v>
      </c>
      <c r="BW20" s="18">
        <v>0</v>
      </c>
      <c r="BX20" s="21"/>
      <c r="BY20" s="21"/>
      <c r="BZ20" s="21"/>
      <c r="CA20" s="21"/>
      <c r="CB20" s="18">
        <v>0</v>
      </c>
      <c r="CC20" s="18">
        <v>0</v>
      </c>
      <c r="CD20" s="21"/>
      <c r="CE20" s="21"/>
      <c r="CF20" s="21"/>
      <c r="CG20" s="21"/>
    </row>
    <row r="21" ht="18.75" customHeight="1" spans="1:85">
      <c r="A21" s="4" t="s">
        <v>70</v>
      </c>
      <c r="B21" s="4" t="s">
        <v>61</v>
      </c>
      <c r="C21" s="8">
        <v>1</v>
      </c>
      <c r="D21" s="8">
        <v>8</v>
      </c>
      <c r="E21" s="8">
        <v>12</v>
      </c>
      <c r="F21" s="9">
        <v>0.6</v>
      </c>
      <c r="G21" s="8">
        <v>0</v>
      </c>
      <c r="H21" s="8">
        <v>0</v>
      </c>
      <c r="I21" s="8">
        <v>0</v>
      </c>
      <c r="J21" s="13">
        <v>0</v>
      </c>
      <c r="K21" s="8">
        <v>0</v>
      </c>
      <c r="L21" s="8">
        <v>0</v>
      </c>
      <c r="M21" s="8">
        <v>0</v>
      </c>
      <c r="N21" s="8">
        <v>0</v>
      </c>
      <c r="O21" s="8">
        <v>27</v>
      </c>
      <c r="P21" s="8">
        <v>0</v>
      </c>
      <c r="Q21" s="8">
        <v>0</v>
      </c>
      <c r="R21" s="17">
        <v>3</v>
      </c>
      <c r="S21" s="17">
        <v>2</v>
      </c>
      <c r="T21" s="13">
        <v>9.42</v>
      </c>
      <c r="U21" s="13">
        <v>9.42</v>
      </c>
      <c r="V21" s="13">
        <v>0</v>
      </c>
      <c r="W21" s="13">
        <v>0</v>
      </c>
      <c r="X21" s="12">
        <v>1</v>
      </c>
      <c r="Y21" s="17">
        <v>0</v>
      </c>
      <c r="Z21" s="13">
        <v>0</v>
      </c>
      <c r="AA21" s="13">
        <v>0</v>
      </c>
      <c r="AB21" s="13">
        <v>0</v>
      </c>
      <c r="AC21" s="18">
        <v>1</v>
      </c>
      <c r="AD21" s="18">
        <v>0</v>
      </c>
      <c r="AE21" s="21">
        <v>0</v>
      </c>
      <c r="AF21" s="21">
        <v>0</v>
      </c>
      <c r="AG21" s="13">
        <v>0</v>
      </c>
      <c r="AH21" s="18">
        <v>0</v>
      </c>
      <c r="AI21" s="18">
        <v>0</v>
      </c>
      <c r="AJ21" s="21">
        <v>0</v>
      </c>
      <c r="AK21" s="21">
        <v>0</v>
      </c>
      <c r="AL21" s="13">
        <v>0</v>
      </c>
      <c r="AM21" s="18">
        <v>0</v>
      </c>
      <c r="AN21" s="18">
        <v>0</v>
      </c>
      <c r="AO21" s="21">
        <v>0</v>
      </c>
      <c r="AP21" s="21">
        <v>0</v>
      </c>
      <c r="AQ21" s="13">
        <v>0</v>
      </c>
      <c r="AR21" s="18">
        <v>0</v>
      </c>
      <c r="AS21" s="18">
        <v>0</v>
      </c>
      <c r="AT21" s="21">
        <v>0</v>
      </c>
      <c r="AU21" s="21">
        <v>0</v>
      </c>
      <c r="AV21" s="13">
        <v>0</v>
      </c>
      <c r="AW21" s="18">
        <v>0</v>
      </c>
      <c r="AX21" s="18">
        <v>0</v>
      </c>
      <c r="AY21" s="21">
        <v>0</v>
      </c>
      <c r="AZ21" s="21">
        <v>0</v>
      </c>
      <c r="BA21" s="13">
        <v>0</v>
      </c>
      <c r="BB21" s="18">
        <v>0</v>
      </c>
      <c r="BC21" s="18">
        <v>0</v>
      </c>
      <c r="BD21" s="21">
        <v>0</v>
      </c>
      <c r="BE21" s="21">
        <v>0</v>
      </c>
      <c r="BF21" s="13">
        <v>0</v>
      </c>
      <c r="BG21" s="18">
        <v>0</v>
      </c>
      <c r="BH21" s="18">
        <v>0</v>
      </c>
      <c r="BI21" s="21">
        <v>0</v>
      </c>
      <c r="BJ21" s="21">
        <v>0</v>
      </c>
      <c r="BK21" s="13">
        <v>0</v>
      </c>
      <c r="BL21" s="18">
        <v>0</v>
      </c>
      <c r="BM21" s="18">
        <v>0</v>
      </c>
      <c r="BN21" s="21">
        <v>0</v>
      </c>
      <c r="BO21" s="21">
        <v>0</v>
      </c>
      <c r="BP21" s="13">
        <v>0</v>
      </c>
      <c r="BQ21" s="18">
        <v>2</v>
      </c>
      <c r="BR21" s="18">
        <v>2</v>
      </c>
      <c r="BS21" s="21">
        <v>9.42</v>
      </c>
      <c r="BT21" s="21">
        <v>9.42</v>
      </c>
      <c r="BU21" s="13">
        <v>0</v>
      </c>
      <c r="BV21" s="18">
        <v>0</v>
      </c>
      <c r="BW21" s="18">
        <v>0</v>
      </c>
      <c r="BX21" s="21">
        <v>0</v>
      </c>
      <c r="BY21" s="21">
        <v>0</v>
      </c>
      <c r="BZ21" s="21">
        <v>0</v>
      </c>
      <c r="CA21" s="21">
        <v>0</v>
      </c>
      <c r="CB21" s="18">
        <v>0</v>
      </c>
      <c r="CC21" s="18">
        <v>0</v>
      </c>
      <c r="CD21" s="21">
        <v>0</v>
      </c>
      <c r="CE21" s="21">
        <v>0</v>
      </c>
      <c r="CF21" s="21">
        <v>0</v>
      </c>
      <c r="CG21" s="21">
        <v>0</v>
      </c>
    </row>
    <row r="22" ht="18.75" spans="1:85">
      <c r="A22" s="4"/>
      <c r="B22" s="4" t="s">
        <v>62</v>
      </c>
      <c r="C22" s="8"/>
      <c r="D22" s="8"/>
      <c r="E22" s="8"/>
      <c r="F22" s="9">
        <v>0</v>
      </c>
      <c r="G22" s="8"/>
      <c r="H22" s="8">
        <v>0</v>
      </c>
      <c r="I22" s="8">
        <v>0</v>
      </c>
      <c r="J22" s="13">
        <v>0</v>
      </c>
      <c r="K22" s="8">
        <v>0</v>
      </c>
      <c r="L22" s="8"/>
      <c r="M22" s="8"/>
      <c r="N22" s="8"/>
      <c r="O22" s="8"/>
      <c r="P22" s="8"/>
      <c r="Q22" s="8"/>
      <c r="R22" s="17">
        <v>2</v>
      </c>
      <c r="S22" s="17">
        <v>2</v>
      </c>
      <c r="T22" s="13">
        <v>9.42</v>
      </c>
      <c r="U22" s="13">
        <v>9.42</v>
      </c>
      <c r="V22" s="13">
        <v>0</v>
      </c>
      <c r="W22" s="13">
        <v>0</v>
      </c>
      <c r="X22" s="12">
        <v>0</v>
      </c>
      <c r="Y22" s="17">
        <v>0</v>
      </c>
      <c r="Z22" s="13">
        <v>0</v>
      </c>
      <c r="AA22" s="13">
        <v>0</v>
      </c>
      <c r="AB22" s="13">
        <v>0</v>
      </c>
      <c r="AC22" s="18">
        <v>0</v>
      </c>
      <c r="AD22" s="18">
        <v>0</v>
      </c>
      <c r="AE22" s="21">
        <v>0</v>
      </c>
      <c r="AF22" s="21">
        <v>0</v>
      </c>
      <c r="AG22" s="13">
        <v>0</v>
      </c>
      <c r="AH22" s="18">
        <v>0</v>
      </c>
      <c r="AI22" s="18">
        <v>0</v>
      </c>
      <c r="AJ22" s="21">
        <v>0</v>
      </c>
      <c r="AK22" s="21">
        <v>0</v>
      </c>
      <c r="AL22" s="13">
        <v>0</v>
      </c>
      <c r="AM22" s="18">
        <v>0</v>
      </c>
      <c r="AN22" s="18">
        <v>0</v>
      </c>
      <c r="AO22" s="21">
        <v>0</v>
      </c>
      <c r="AP22" s="21">
        <v>0</v>
      </c>
      <c r="AQ22" s="13">
        <v>0</v>
      </c>
      <c r="AR22" s="18">
        <v>0</v>
      </c>
      <c r="AS22" s="18">
        <v>0</v>
      </c>
      <c r="AT22" s="21">
        <v>0</v>
      </c>
      <c r="AU22" s="21">
        <v>0</v>
      </c>
      <c r="AV22" s="13">
        <v>0</v>
      </c>
      <c r="AW22" s="18">
        <v>0</v>
      </c>
      <c r="AX22" s="18">
        <v>0</v>
      </c>
      <c r="AY22" s="21">
        <v>0</v>
      </c>
      <c r="AZ22" s="21">
        <v>0</v>
      </c>
      <c r="BA22" s="13">
        <v>0</v>
      </c>
      <c r="BB22" s="18">
        <v>0</v>
      </c>
      <c r="BC22" s="18">
        <v>0</v>
      </c>
      <c r="BD22" s="21">
        <v>0</v>
      </c>
      <c r="BE22" s="21">
        <v>0</v>
      </c>
      <c r="BF22" s="13">
        <v>0</v>
      </c>
      <c r="BG22" s="18">
        <v>0</v>
      </c>
      <c r="BH22" s="18">
        <v>0</v>
      </c>
      <c r="BI22" s="21">
        <v>0</v>
      </c>
      <c r="BJ22" s="21">
        <v>0</v>
      </c>
      <c r="BK22" s="13">
        <v>0</v>
      </c>
      <c r="BL22" s="18">
        <v>0</v>
      </c>
      <c r="BM22" s="18">
        <v>0</v>
      </c>
      <c r="BN22" s="21">
        <v>0</v>
      </c>
      <c r="BO22" s="21">
        <v>0</v>
      </c>
      <c r="BP22" s="13">
        <v>0</v>
      </c>
      <c r="BQ22" s="18">
        <v>2</v>
      </c>
      <c r="BR22" s="18">
        <v>2</v>
      </c>
      <c r="BS22" s="21">
        <v>9.42</v>
      </c>
      <c r="BT22" s="21">
        <v>9.42</v>
      </c>
      <c r="BU22" s="13">
        <v>0</v>
      </c>
      <c r="BV22" s="18">
        <v>0</v>
      </c>
      <c r="BW22" s="18">
        <v>0</v>
      </c>
      <c r="BX22" s="21">
        <v>0</v>
      </c>
      <c r="BY22" s="21">
        <v>0</v>
      </c>
      <c r="BZ22" s="21">
        <v>0</v>
      </c>
      <c r="CA22" s="21">
        <v>0</v>
      </c>
      <c r="CB22" s="18">
        <v>0</v>
      </c>
      <c r="CC22" s="18">
        <v>0</v>
      </c>
      <c r="CD22" s="21">
        <v>0</v>
      </c>
      <c r="CE22" s="21">
        <v>0</v>
      </c>
      <c r="CF22" s="21">
        <v>0</v>
      </c>
      <c r="CG22" s="21">
        <v>0</v>
      </c>
    </row>
    <row r="23" ht="18.75" customHeight="1" spans="1:85">
      <c r="A23" s="4" t="s">
        <v>71</v>
      </c>
      <c r="B23" s="4" t="s">
        <v>61</v>
      </c>
      <c r="C23" s="8">
        <v>6</v>
      </c>
      <c r="D23" s="8">
        <v>34</v>
      </c>
      <c r="E23" s="8">
        <v>176.1</v>
      </c>
      <c r="F23" s="9">
        <v>0.838172298905283</v>
      </c>
      <c r="G23" s="8">
        <v>34</v>
      </c>
      <c r="H23" s="8">
        <v>0</v>
      </c>
      <c r="I23" s="8">
        <v>93</v>
      </c>
      <c r="J23" s="13">
        <v>18.6</v>
      </c>
      <c r="K23" s="8">
        <v>5</v>
      </c>
      <c r="L23" s="8">
        <v>5</v>
      </c>
      <c r="M23" s="8">
        <v>31</v>
      </c>
      <c r="N23" s="8">
        <v>25</v>
      </c>
      <c r="O23" s="8">
        <v>19</v>
      </c>
      <c r="P23" s="8">
        <v>1</v>
      </c>
      <c r="Q23" s="8">
        <v>1</v>
      </c>
      <c r="R23" s="17">
        <v>6</v>
      </c>
      <c r="S23" s="17">
        <v>6</v>
      </c>
      <c r="T23" s="13">
        <v>20426.74</v>
      </c>
      <c r="U23" s="13">
        <v>20375.77</v>
      </c>
      <c r="V23" s="13">
        <v>50.9700000000031</v>
      </c>
      <c r="W23" s="13">
        <v>0</v>
      </c>
      <c r="X23" s="12">
        <v>5</v>
      </c>
      <c r="Y23" s="17">
        <v>5</v>
      </c>
      <c r="Z23" s="13">
        <v>20207.74</v>
      </c>
      <c r="AA23" s="13">
        <v>20161.6</v>
      </c>
      <c r="AB23" s="13">
        <v>46.1400000000031</v>
      </c>
      <c r="AC23" s="18">
        <v>4</v>
      </c>
      <c r="AD23" s="18">
        <v>4</v>
      </c>
      <c r="AE23" s="21">
        <v>20120</v>
      </c>
      <c r="AF23" s="21">
        <v>20078</v>
      </c>
      <c r="AG23" s="13">
        <v>42</v>
      </c>
      <c r="AH23" s="18">
        <v>1</v>
      </c>
      <c r="AI23" s="18">
        <v>1</v>
      </c>
      <c r="AJ23" s="21">
        <v>87.74</v>
      </c>
      <c r="AK23" s="21">
        <v>83.6</v>
      </c>
      <c r="AL23" s="13">
        <v>4.14</v>
      </c>
      <c r="AM23" s="18">
        <v>0</v>
      </c>
      <c r="AN23" s="18">
        <v>0</v>
      </c>
      <c r="AO23" s="21">
        <v>0</v>
      </c>
      <c r="AP23" s="21">
        <v>0</v>
      </c>
      <c r="AQ23" s="13">
        <v>0</v>
      </c>
      <c r="AR23" s="18">
        <v>0</v>
      </c>
      <c r="AS23" s="18">
        <v>0</v>
      </c>
      <c r="AT23" s="21">
        <v>0</v>
      </c>
      <c r="AU23" s="21">
        <v>0</v>
      </c>
      <c r="AV23" s="13">
        <v>0</v>
      </c>
      <c r="AW23" s="18">
        <v>0</v>
      </c>
      <c r="AX23" s="18">
        <v>0</v>
      </c>
      <c r="AY23" s="21">
        <v>0</v>
      </c>
      <c r="AZ23" s="21">
        <v>0</v>
      </c>
      <c r="BA23" s="13">
        <v>0</v>
      </c>
      <c r="BB23" s="18">
        <v>1</v>
      </c>
      <c r="BC23" s="18">
        <v>1</v>
      </c>
      <c r="BD23" s="21">
        <v>219</v>
      </c>
      <c r="BE23" s="21">
        <v>214.17</v>
      </c>
      <c r="BF23" s="13">
        <v>4.83000000000001</v>
      </c>
      <c r="BG23" s="18">
        <v>0</v>
      </c>
      <c r="BH23" s="18">
        <v>0</v>
      </c>
      <c r="BI23" s="21">
        <v>0</v>
      </c>
      <c r="BJ23" s="21">
        <v>0</v>
      </c>
      <c r="BK23" s="13">
        <v>0</v>
      </c>
      <c r="BL23" s="18">
        <v>0</v>
      </c>
      <c r="BM23" s="18">
        <v>0</v>
      </c>
      <c r="BN23" s="21">
        <v>0</v>
      </c>
      <c r="BO23" s="21">
        <v>0</v>
      </c>
      <c r="BP23" s="13">
        <v>0</v>
      </c>
      <c r="BQ23" s="18">
        <v>0</v>
      </c>
      <c r="BR23" s="18">
        <v>0</v>
      </c>
      <c r="BS23" s="21">
        <v>0</v>
      </c>
      <c r="BT23" s="21">
        <v>0</v>
      </c>
      <c r="BU23" s="13">
        <v>0</v>
      </c>
      <c r="BV23" s="18">
        <v>0</v>
      </c>
      <c r="BW23" s="18">
        <v>0</v>
      </c>
      <c r="BX23" s="21">
        <v>0</v>
      </c>
      <c r="BY23" s="21">
        <v>0</v>
      </c>
      <c r="BZ23" s="21">
        <v>0</v>
      </c>
      <c r="CA23" s="21">
        <v>0</v>
      </c>
      <c r="CB23" s="18">
        <v>0</v>
      </c>
      <c r="CC23" s="18">
        <v>0</v>
      </c>
      <c r="CD23" s="21">
        <v>0</v>
      </c>
      <c r="CE23" s="21">
        <v>0</v>
      </c>
      <c r="CF23" s="21">
        <v>0</v>
      </c>
      <c r="CG23" s="21">
        <v>0</v>
      </c>
    </row>
    <row r="24" ht="18.75" spans="1:85">
      <c r="A24" s="4"/>
      <c r="B24" s="4" t="s">
        <v>62</v>
      </c>
      <c r="C24" s="8"/>
      <c r="D24" s="8"/>
      <c r="E24" s="8"/>
      <c r="F24" s="9">
        <v>0</v>
      </c>
      <c r="G24" s="8"/>
      <c r="H24" s="8"/>
      <c r="I24" s="8"/>
      <c r="J24" s="13">
        <v>0</v>
      </c>
      <c r="K24" s="8"/>
      <c r="L24" s="8"/>
      <c r="M24" s="8"/>
      <c r="N24" s="8"/>
      <c r="O24" s="8"/>
      <c r="P24" s="8"/>
      <c r="Q24" s="8"/>
      <c r="R24" s="17">
        <v>6</v>
      </c>
      <c r="S24" s="17">
        <v>3</v>
      </c>
      <c r="T24" s="13">
        <v>727.05</v>
      </c>
      <c r="U24" s="13">
        <v>379.8</v>
      </c>
      <c r="V24" s="13">
        <v>347.25</v>
      </c>
      <c r="W24" s="13">
        <v>0</v>
      </c>
      <c r="X24" s="12">
        <v>5</v>
      </c>
      <c r="Y24" s="17">
        <v>2</v>
      </c>
      <c r="Z24" s="13">
        <v>508.05</v>
      </c>
      <c r="AA24" s="13">
        <v>379.8</v>
      </c>
      <c r="AB24" s="13">
        <v>128.25</v>
      </c>
      <c r="AC24" s="18">
        <v>4</v>
      </c>
      <c r="AD24" s="18">
        <v>2</v>
      </c>
      <c r="AE24" s="21">
        <v>508.05</v>
      </c>
      <c r="AF24" s="21">
        <v>379.8</v>
      </c>
      <c r="AG24" s="13">
        <v>128.25</v>
      </c>
      <c r="AH24" s="18">
        <v>1</v>
      </c>
      <c r="AI24" s="18">
        <v>0</v>
      </c>
      <c r="AJ24" s="21">
        <v>0</v>
      </c>
      <c r="AK24" s="21">
        <v>0</v>
      </c>
      <c r="AL24" s="13">
        <v>0</v>
      </c>
      <c r="AM24" s="18"/>
      <c r="AN24" s="18"/>
      <c r="AO24" s="21"/>
      <c r="AP24" s="21"/>
      <c r="AQ24" s="13">
        <v>0</v>
      </c>
      <c r="AR24" s="18"/>
      <c r="AS24" s="18"/>
      <c r="AT24" s="21"/>
      <c r="AU24" s="21"/>
      <c r="AV24" s="13">
        <v>0</v>
      </c>
      <c r="AW24" s="18"/>
      <c r="AX24" s="18"/>
      <c r="AY24" s="21"/>
      <c r="AZ24" s="21"/>
      <c r="BA24" s="13">
        <v>0</v>
      </c>
      <c r="BB24" s="18">
        <v>1</v>
      </c>
      <c r="BC24" s="18">
        <v>1</v>
      </c>
      <c r="BD24" s="21">
        <v>219</v>
      </c>
      <c r="BE24" s="21">
        <v>0</v>
      </c>
      <c r="BF24" s="13">
        <v>219</v>
      </c>
      <c r="BG24" s="18"/>
      <c r="BH24" s="18"/>
      <c r="BI24" s="21"/>
      <c r="BJ24" s="21"/>
      <c r="BK24" s="13">
        <v>0</v>
      </c>
      <c r="BL24" s="18"/>
      <c r="BM24" s="18"/>
      <c r="BN24" s="21"/>
      <c r="BO24" s="21"/>
      <c r="BP24" s="13">
        <v>0</v>
      </c>
      <c r="BQ24" s="18"/>
      <c r="BR24" s="18"/>
      <c r="BS24" s="21"/>
      <c r="BT24" s="21"/>
      <c r="BU24" s="13">
        <v>0</v>
      </c>
      <c r="BV24" s="18"/>
      <c r="BW24" s="18"/>
      <c r="BX24" s="21"/>
      <c r="BY24" s="21"/>
      <c r="BZ24" s="21"/>
      <c r="CA24" s="21"/>
      <c r="CB24" s="18"/>
      <c r="CC24" s="18"/>
      <c r="CD24" s="21"/>
      <c r="CE24" s="21"/>
      <c r="CF24" s="21"/>
      <c r="CG24" s="21"/>
    </row>
    <row r="25" ht="18.75" customHeight="1" spans="1:85">
      <c r="A25" s="4" t="s">
        <v>72</v>
      </c>
      <c r="B25" s="4" t="s">
        <v>61</v>
      </c>
      <c r="C25" s="8">
        <v>11</v>
      </c>
      <c r="D25" s="8">
        <v>50</v>
      </c>
      <c r="E25" s="8">
        <v>227.07</v>
      </c>
      <c r="F25" s="9">
        <v>0.819540188400043</v>
      </c>
      <c r="G25" s="8">
        <v>423.09</v>
      </c>
      <c r="H25" s="8">
        <v>0</v>
      </c>
      <c r="I25" s="8">
        <v>66</v>
      </c>
      <c r="J25" s="13">
        <v>7.33333333333333</v>
      </c>
      <c r="K25" s="8">
        <v>11</v>
      </c>
      <c r="L25" s="8">
        <v>11</v>
      </c>
      <c r="M25" s="8">
        <v>77</v>
      </c>
      <c r="N25" s="8">
        <v>55</v>
      </c>
      <c r="O25" s="8">
        <v>26</v>
      </c>
      <c r="P25" s="8">
        <v>0</v>
      </c>
      <c r="Q25" s="8">
        <v>0</v>
      </c>
      <c r="R25" s="17">
        <v>9</v>
      </c>
      <c r="S25" s="17">
        <v>11</v>
      </c>
      <c r="T25" s="13">
        <v>8030.07</v>
      </c>
      <c r="U25" s="13">
        <v>8030.07</v>
      </c>
      <c r="V25" s="13">
        <v>0</v>
      </c>
      <c r="W25" s="13">
        <v>0</v>
      </c>
      <c r="X25" s="12">
        <v>8</v>
      </c>
      <c r="Y25" s="17">
        <v>9</v>
      </c>
      <c r="Z25" s="13">
        <v>8030.07</v>
      </c>
      <c r="AA25" s="13">
        <v>8030.07</v>
      </c>
      <c r="AB25" s="13">
        <v>0</v>
      </c>
      <c r="AC25" s="18">
        <v>5</v>
      </c>
      <c r="AD25" s="18">
        <v>6</v>
      </c>
      <c r="AE25" s="21">
        <v>7498.39</v>
      </c>
      <c r="AF25" s="21">
        <v>7498.39</v>
      </c>
      <c r="AG25" s="13">
        <v>0</v>
      </c>
      <c r="AH25" s="18">
        <v>0</v>
      </c>
      <c r="AI25" s="18">
        <v>0</v>
      </c>
      <c r="AJ25" s="21">
        <v>0</v>
      </c>
      <c r="AK25" s="21">
        <v>0</v>
      </c>
      <c r="AL25" s="13">
        <v>0</v>
      </c>
      <c r="AM25" s="18">
        <v>0</v>
      </c>
      <c r="AN25" s="18">
        <v>0</v>
      </c>
      <c r="AO25" s="21">
        <v>0</v>
      </c>
      <c r="AP25" s="21">
        <v>0</v>
      </c>
      <c r="AQ25" s="13">
        <v>0</v>
      </c>
      <c r="AR25" s="18">
        <v>0</v>
      </c>
      <c r="AS25" s="18">
        <v>0</v>
      </c>
      <c r="AT25" s="21">
        <v>0</v>
      </c>
      <c r="AU25" s="21">
        <v>0</v>
      </c>
      <c r="AV25" s="13">
        <v>0</v>
      </c>
      <c r="AW25" s="18">
        <v>3</v>
      </c>
      <c r="AX25" s="18">
        <v>3</v>
      </c>
      <c r="AY25" s="21">
        <v>531.68</v>
      </c>
      <c r="AZ25" s="21">
        <v>531.68</v>
      </c>
      <c r="BA25" s="13">
        <v>0</v>
      </c>
      <c r="BB25" s="18">
        <v>0</v>
      </c>
      <c r="BC25" s="18">
        <v>0</v>
      </c>
      <c r="BD25" s="21">
        <v>0</v>
      </c>
      <c r="BE25" s="21">
        <v>0</v>
      </c>
      <c r="BF25" s="13">
        <v>0</v>
      </c>
      <c r="BG25" s="18">
        <v>0</v>
      </c>
      <c r="BH25" s="18">
        <v>0</v>
      </c>
      <c r="BI25" s="21">
        <v>0</v>
      </c>
      <c r="BJ25" s="21">
        <v>0</v>
      </c>
      <c r="BK25" s="13">
        <v>0</v>
      </c>
      <c r="BL25" s="18">
        <v>0</v>
      </c>
      <c r="BM25" s="18">
        <v>0</v>
      </c>
      <c r="BN25" s="21">
        <v>0</v>
      </c>
      <c r="BO25" s="21">
        <v>0</v>
      </c>
      <c r="BP25" s="13">
        <v>0</v>
      </c>
      <c r="BQ25" s="18">
        <v>1</v>
      </c>
      <c r="BR25" s="18">
        <v>2</v>
      </c>
      <c r="BS25" s="21">
        <v>0</v>
      </c>
      <c r="BT25" s="21">
        <v>0</v>
      </c>
      <c r="BU25" s="13">
        <v>0</v>
      </c>
      <c r="BV25" s="18">
        <v>0</v>
      </c>
      <c r="BW25" s="18">
        <v>0</v>
      </c>
      <c r="BX25" s="21">
        <v>0</v>
      </c>
      <c r="BY25" s="21">
        <v>0</v>
      </c>
      <c r="BZ25" s="21">
        <v>0</v>
      </c>
      <c r="CA25" s="21">
        <v>0</v>
      </c>
      <c r="CB25" s="18">
        <v>0</v>
      </c>
      <c r="CC25" s="18">
        <v>0</v>
      </c>
      <c r="CD25" s="21">
        <v>0</v>
      </c>
      <c r="CE25" s="21">
        <v>0</v>
      </c>
      <c r="CF25" s="21">
        <v>0</v>
      </c>
      <c r="CG25" s="21">
        <v>0</v>
      </c>
    </row>
    <row r="26" ht="18.75" spans="1:85">
      <c r="A26" s="4"/>
      <c r="B26" s="4" t="s">
        <v>62</v>
      </c>
      <c r="C26" s="8"/>
      <c r="D26" s="8"/>
      <c r="E26" s="8"/>
      <c r="F26" s="9">
        <v>0</v>
      </c>
      <c r="G26" s="8"/>
      <c r="H26" s="8"/>
      <c r="I26" s="8"/>
      <c r="J26" s="13">
        <v>0</v>
      </c>
      <c r="K26" s="8"/>
      <c r="L26" s="8"/>
      <c r="M26" s="8"/>
      <c r="N26" s="8"/>
      <c r="O26" s="8"/>
      <c r="P26" s="8"/>
      <c r="Q26" s="8"/>
      <c r="R26" s="17">
        <v>9</v>
      </c>
      <c r="S26" s="17">
        <v>8</v>
      </c>
      <c r="T26" s="13">
        <v>8030.07</v>
      </c>
      <c r="U26" s="13">
        <v>0</v>
      </c>
      <c r="V26" s="13">
        <v>8030.07</v>
      </c>
      <c r="W26" s="13">
        <v>0</v>
      </c>
      <c r="X26" s="12">
        <v>8</v>
      </c>
      <c r="Y26" s="17">
        <v>8</v>
      </c>
      <c r="Z26" s="13">
        <v>8030.07</v>
      </c>
      <c r="AA26" s="13">
        <v>0</v>
      </c>
      <c r="AB26" s="13">
        <v>8030.07</v>
      </c>
      <c r="AC26" s="18">
        <v>5</v>
      </c>
      <c r="AD26" s="18">
        <v>6</v>
      </c>
      <c r="AE26" s="21">
        <v>7498.39</v>
      </c>
      <c r="AF26" s="21">
        <v>0</v>
      </c>
      <c r="AG26" s="13">
        <v>7498.39</v>
      </c>
      <c r="AH26" s="18">
        <v>0</v>
      </c>
      <c r="AI26" s="18">
        <v>0</v>
      </c>
      <c r="AJ26" s="21">
        <v>0</v>
      </c>
      <c r="AK26" s="21">
        <v>0</v>
      </c>
      <c r="AL26" s="13">
        <v>0</v>
      </c>
      <c r="AM26" s="18">
        <v>0</v>
      </c>
      <c r="AN26" s="18">
        <v>0</v>
      </c>
      <c r="AO26" s="21">
        <v>0</v>
      </c>
      <c r="AP26" s="21">
        <v>0</v>
      </c>
      <c r="AQ26" s="13">
        <v>0</v>
      </c>
      <c r="AR26" s="18">
        <v>0</v>
      </c>
      <c r="AS26" s="18">
        <v>0</v>
      </c>
      <c r="AT26" s="21">
        <v>0</v>
      </c>
      <c r="AU26" s="21">
        <v>0</v>
      </c>
      <c r="AV26" s="13">
        <v>0</v>
      </c>
      <c r="AW26" s="18">
        <v>3</v>
      </c>
      <c r="AX26" s="18">
        <v>2</v>
      </c>
      <c r="AY26" s="21">
        <v>531.68</v>
      </c>
      <c r="AZ26" s="21">
        <v>0</v>
      </c>
      <c r="BA26" s="13">
        <v>531.68</v>
      </c>
      <c r="BB26" s="18">
        <v>0</v>
      </c>
      <c r="BC26" s="18">
        <v>0</v>
      </c>
      <c r="BD26" s="21">
        <v>0</v>
      </c>
      <c r="BE26" s="21">
        <v>0</v>
      </c>
      <c r="BF26" s="13">
        <v>0</v>
      </c>
      <c r="BG26" s="18">
        <v>0</v>
      </c>
      <c r="BH26" s="18">
        <v>0</v>
      </c>
      <c r="BI26" s="21">
        <v>0</v>
      </c>
      <c r="BJ26" s="21">
        <v>0</v>
      </c>
      <c r="BK26" s="13">
        <v>0</v>
      </c>
      <c r="BL26" s="18">
        <v>0</v>
      </c>
      <c r="BM26" s="18">
        <v>0</v>
      </c>
      <c r="BN26" s="21">
        <v>0</v>
      </c>
      <c r="BO26" s="21">
        <v>0</v>
      </c>
      <c r="BP26" s="13">
        <v>0</v>
      </c>
      <c r="BQ26" s="18">
        <v>1</v>
      </c>
      <c r="BR26" s="18">
        <v>0</v>
      </c>
      <c r="BS26" s="21">
        <v>0</v>
      </c>
      <c r="BT26" s="21">
        <v>0</v>
      </c>
      <c r="BU26" s="13">
        <v>0</v>
      </c>
      <c r="BV26" s="18">
        <v>0</v>
      </c>
      <c r="BW26" s="18">
        <v>0</v>
      </c>
      <c r="BX26" s="21">
        <v>0</v>
      </c>
      <c r="BY26" s="21">
        <v>0</v>
      </c>
      <c r="BZ26" s="21">
        <v>0</v>
      </c>
      <c r="CA26" s="21">
        <v>0</v>
      </c>
      <c r="CB26" s="18">
        <v>0</v>
      </c>
      <c r="CC26" s="18">
        <v>0</v>
      </c>
      <c r="CD26" s="21">
        <v>0</v>
      </c>
      <c r="CE26" s="21">
        <v>0</v>
      </c>
      <c r="CF26" s="21">
        <v>0</v>
      </c>
      <c r="CG26" s="21">
        <v>0</v>
      </c>
    </row>
    <row r="27" ht="18.75" customHeight="1" spans="1:85">
      <c r="A27" s="4" t="s">
        <v>73</v>
      </c>
      <c r="B27" s="4" t="s">
        <v>61</v>
      </c>
      <c r="C27" s="8">
        <v>3</v>
      </c>
      <c r="D27" s="8">
        <v>0</v>
      </c>
      <c r="E27" s="8">
        <v>43.2</v>
      </c>
      <c r="F27" s="9">
        <v>1</v>
      </c>
      <c r="G27" s="8">
        <v>0</v>
      </c>
      <c r="H27" s="8">
        <v>0</v>
      </c>
      <c r="I27" s="8">
        <v>816</v>
      </c>
      <c r="J27" s="13">
        <v>272</v>
      </c>
      <c r="K27" s="8">
        <v>3</v>
      </c>
      <c r="L27" s="8">
        <v>3</v>
      </c>
      <c r="M27" s="8">
        <v>27</v>
      </c>
      <c r="N27" s="8">
        <v>24</v>
      </c>
      <c r="O27" s="8">
        <v>20</v>
      </c>
      <c r="P27" s="8">
        <v>3</v>
      </c>
      <c r="Q27" s="8">
        <v>3</v>
      </c>
      <c r="R27" s="17">
        <v>3</v>
      </c>
      <c r="S27" s="17">
        <v>4</v>
      </c>
      <c r="T27" s="13">
        <v>2015.73</v>
      </c>
      <c r="U27" s="13">
        <v>1968.97</v>
      </c>
      <c r="V27" s="13">
        <v>46.76</v>
      </c>
      <c r="W27" s="13">
        <v>0</v>
      </c>
      <c r="X27" s="12">
        <v>2</v>
      </c>
      <c r="Y27" s="17">
        <v>3</v>
      </c>
      <c r="Z27" s="13">
        <v>1626.7</v>
      </c>
      <c r="AA27" s="13">
        <v>1579.94</v>
      </c>
      <c r="AB27" s="13">
        <v>46.76</v>
      </c>
      <c r="AC27" s="18"/>
      <c r="AD27" s="18">
        <v>3</v>
      </c>
      <c r="AE27" s="22">
        <v>1626.7</v>
      </c>
      <c r="AF27" s="22">
        <v>1579.94</v>
      </c>
      <c r="AG27" s="13">
        <v>46.76</v>
      </c>
      <c r="AH27" s="18">
        <v>1</v>
      </c>
      <c r="AI27" s="18"/>
      <c r="AJ27" s="21"/>
      <c r="AK27" s="21"/>
      <c r="AL27" s="13">
        <v>0</v>
      </c>
      <c r="AM27" s="18"/>
      <c r="AN27" s="18"/>
      <c r="AO27" s="22"/>
      <c r="AP27" s="22"/>
      <c r="AQ27" s="13">
        <v>0</v>
      </c>
      <c r="AR27" s="18"/>
      <c r="AS27" s="18"/>
      <c r="AT27" s="21"/>
      <c r="AU27" s="21"/>
      <c r="AV27" s="13">
        <v>0</v>
      </c>
      <c r="AW27" s="18">
        <v>1</v>
      </c>
      <c r="AX27" s="18"/>
      <c r="AY27" s="21"/>
      <c r="AZ27" s="21"/>
      <c r="BA27" s="13">
        <v>0</v>
      </c>
      <c r="BB27" s="18"/>
      <c r="BC27" s="18"/>
      <c r="BD27" s="21"/>
      <c r="BE27" s="21"/>
      <c r="BF27" s="13">
        <v>0</v>
      </c>
      <c r="BG27" s="18"/>
      <c r="BH27" s="18">
        <v>1</v>
      </c>
      <c r="BI27" s="22">
        <v>389.03</v>
      </c>
      <c r="BJ27" s="22">
        <v>389.03</v>
      </c>
      <c r="BK27" s="13">
        <v>0</v>
      </c>
      <c r="BL27" s="18"/>
      <c r="BM27" s="18"/>
      <c r="BN27" s="21"/>
      <c r="BO27" s="21"/>
      <c r="BP27" s="13">
        <v>0</v>
      </c>
      <c r="BQ27" s="18"/>
      <c r="BR27" s="18"/>
      <c r="BS27" s="21"/>
      <c r="BT27" s="21"/>
      <c r="BU27" s="13">
        <v>0</v>
      </c>
      <c r="BV27" s="18">
        <v>1</v>
      </c>
      <c r="BW27" s="18"/>
      <c r="BX27" s="21"/>
      <c r="BY27" s="21"/>
      <c r="BZ27" s="21"/>
      <c r="CA27" s="21"/>
      <c r="CB27" s="18"/>
      <c r="CC27" s="18"/>
      <c r="CD27" s="21"/>
      <c r="CE27" s="21"/>
      <c r="CF27" s="21"/>
      <c r="CG27" s="21"/>
    </row>
    <row r="28" ht="18.75" spans="1:85">
      <c r="A28" s="4"/>
      <c r="B28" s="4" t="s">
        <v>62</v>
      </c>
      <c r="C28" s="8"/>
      <c r="D28" s="8"/>
      <c r="E28" s="8"/>
      <c r="F28" s="9">
        <v>0</v>
      </c>
      <c r="G28" s="8"/>
      <c r="H28" s="8"/>
      <c r="I28" s="8"/>
      <c r="J28" s="13">
        <v>0</v>
      </c>
      <c r="K28" s="8"/>
      <c r="L28" s="8"/>
      <c r="M28" s="8"/>
      <c r="N28" s="8"/>
      <c r="O28" s="8"/>
      <c r="P28" s="8"/>
      <c r="Q28" s="8"/>
      <c r="R28" s="17">
        <v>3</v>
      </c>
      <c r="S28" s="17">
        <v>4</v>
      </c>
      <c r="T28" s="13">
        <v>2015.73</v>
      </c>
      <c r="U28" s="13">
        <v>1968.97</v>
      </c>
      <c r="V28" s="13">
        <v>46.76</v>
      </c>
      <c r="W28" s="13">
        <v>0</v>
      </c>
      <c r="X28" s="12">
        <v>2</v>
      </c>
      <c r="Y28" s="17">
        <v>3</v>
      </c>
      <c r="Z28" s="13">
        <v>1626.7</v>
      </c>
      <c r="AA28" s="13">
        <v>1579.94</v>
      </c>
      <c r="AB28" s="13">
        <v>46.76</v>
      </c>
      <c r="AC28" s="18"/>
      <c r="AD28" s="18">
        <v>3</v>
      </c>
      <c r="AE28" s="22">
        <v>1626.7</v>
      </c>
      <c r="AF28" s="22">
        <v>1579.94</v>
      </c>
      <c r="AG28" s="13">
        <v>46.76</v>
      </c>
      <c r="AH28" s="18">
        <v>1</v>
      </c>
      <c r="AI28" s="18"/>
      <c r="AJ28" s="21"/>
      <c r="AK28" s="21"/>
      <c r="AL28" s="13">
        <v>0</v>
      </c>
      <c r="AM28" s="18"/>
      <c r="AN28" s="18"/>
      <c r="AO28" s="21"/>
      <c r="AP28" s="21"/>
      <c r="AQ28" s="13">
        <v>0</v>
      </c>
      <c r="AR28" s="18"/>
      <c r="AS28" s="18"/>
      <c r="AT28" s="21"/>
      <c r="AU28" s="21"/>
      <c r="AV28" s="13">
        <v>0</v>
      </c>
      <c r="AW28" s="18">
        <v>1</v>
      </c>
      <c r="AX28" s="18"/>
      <c r="AY28" s="21"/>
      <c r="AZ28" s="21"/>
      <c r="BA28" s="13">
        <v>0</v>
      </c>
      <c r="BB28" s="18"/>
      <c r="BC28" s="18"/>
      <c r="BD28" s="21"/>
      <c r="BE28" s="21"/>
      <c r="BF28" s="13">
        <v>0</v>
      </c>
      <c r="BG28" s="18"/>
      <c r="BH28" s="18">
        <v>1</v>
      </c>
      <c r="BI28" s="22">
        <v>389.03</v>
      </c>
      <c r="BJ28" s="22">
        <v>389.03</v>
      </c>
      <c r="BK28" s="13">
        <v>0</v>
      </c>
      <c r="BL28" s="18"/>
      <c r="BM28" s="18"/>
      <c r="BN28" s="21"/>
      <c r="BO28" s="21"/>
      <c r="BP28" s="13">
        <v>0</v>
      </c>
      <c r="BQ28" s="18"/>
      <c r="BR28" s="18"/>
      <c r="BS28" s="21"/>
      <c r="BT28" s="21"/>
      <c r="BU28" s="13">
        <v>0</v>
      </c>
      <c r="BV28" s="18">
        <v>1</v>
      </c>
      <c r="BW28" s="18"/>
      <c r="BX28" s="21"/>
      <c r="BY28" s="21"/>
      <c r="BZ28" s="21"/>
      <c r="CA28" s="21"/>
      <c r="CB28" s="18"/>
      <c r="CC28" s="18"/>
      <c r="CD28" s="21"/>
      <c r="CE28" s="21"/>
      <c r="CF28" s="21"/>
      <c r="CG28" s="21"/>
    </row>
    <row r="29" ht="18.75" customHeight="1" spans="1:85">
      <c r="A29" s="4" t="s">
        <v>74</v>
      </c>
      <c r="B29" s="4" t="s">
        <v>61</v>
      </c>
      <c r="C29" s="8">
        <v>4</v>
      </c>
      <c r="D29" s="8">
        <v>21</v>
      </c>
      <c r="E29" s="8">
        <v>932.09</v>
      </c>
      <c r="F29" s="9">
        <v>0.977966404012213</v>
      </c>
      <c r="G29" s="8">
        <v>0</v>
      </c>
      <c r="H29" s="8">
        <v>0</v>
      </c>
      <c r="I29" s="8">
        <v>11</v>
      </c>
      <c r="J29" s="13">
        <v>5.5</v>
      </c>
      <c r="K29" s="8">
        <v>2</v>
      </c>
      <c r="L29" s="8">
        <v>2</v>
      </c>
      <c r="M29" s="8">
        <v>12</v>
      </c>
      <c r="N29" s="8">
        <v>10</v>
      </c>
      <c r="O29" s="8">
        <v>39</v>
      </c>
      <c r="P29" s="8">
        <v>0</v>
      </c>
      <c r="Q29" s="8">
        <v>0</v>
      </c>
      <c r="R29" s="17">
        <v>5</v>
      </c>
      <c r="S29" s="17">
        <v>3</v>
      </c>
      <c r="T29" s="13">
        <v>46508.10705</v>
      </c>
      <c r="U29" s="13">
        <v>46455.15</v>
      </c>
      <c r="V29" s="13">
        <v>52.9599999999991</v>
      </c>
      <c r="W29" s="13">
        <v>0.00294999999999845</v>
      </c>
      <c r="X29" s="12">
        <v>4</v>
      </c>
      <c r="Y29" s="17">
        <v>2</v>
      </c>
      <c r="Z29" s="13">
        <v>46183.08</v>
      </c>
      <c r="AA29" s="13">
        <v>46130.12</v>
      </c>
      <c r="AB29" s="13">
        <v>52.9599999999991</v>
      </c>
      <c r="AC29" s="18">
        <v>3</v>
      </c>
      <c r="AD29" s="18">
        <v>1</v>
      </c>
      <c r="AE29" s="23">
        <v>511</v>
      </c>
      <c r="AF29" s="23">
        <v>458.04</v>
      </c>
      <c r="AG29" s="13">
        <v>52.96</v>
      </c>
      <c r="AH29" s="18">
        <v>0</v>
      </c>
      <c r="AI29" s="18">
        <v>0</v>
      </c>
      <c r="AJ29" s="21">
        <v>0</v>
      </c>
      <c r="AK29" s="21">
        <v>0</v>
      </c>
      <c r="AL29" s="13">
        <v>0</v>
      </c>
      <c r="AM29" s="18">
        <v>0</v>
      </c>
      <c r="AN29" s="18">
        <v>0</v>
      </c>
      <c r="AO29" s="21">
        <v>0</v>
      </c>
      <c r="AP29" s="21">
        <v>0</v>
      </c>
      <c r="AQ29" s="13">
        <v>0</v>
      </c>
      <c r="AR29" s="18">
        <v>0</v>
      </c>
      <c r="AS29" s="18">
        <v>0</v>
      </c>
      <c r="AT29" s="21">
        <v>0</v>
      </c>
      <c r="AU29" s="21">
        <v>0</v>
      </c>
      <c r="AV29" s="13">
        <v>0</v>
      </c>
      <c r="AW29" s="18">
        <v>1</v>
      </c>
      <c r="AX29" s="18">
        <v>1</v>
      </c>
      <c r="AY29" s="21">
        <v>45672.08</v>
      </c>
      <c r="AZ29" s="21">
        <v>45672.08</v>
      </c>
      <c r="BA29" s="13">
        <v>0</v>
      </c>
      <c r="BB29" s="18">
        <v>0</v>
      </c>
      <c r="BC29" s="18">
        <v>0</v>
      </c>
      <c r="BD29" s="21">
        <v>0</v>
      </c>
      <c r="BE29" s="21">
        <v>0</v>
      </c>
      <c r="BF29" s="13">
        <v>0</v>
      </c>
      <c r="BG29" s="18">
        <v>1</v>
      </c>
      <c r="BH29" s="18">
        <v>0</v>
      </c>
      <c r="BI29" s="21">
        <v>0</v>
      </c>
      <c r="BJ29" s="21">
        <v>0</v>
      </c>
      <c r="BK29" s="13">
        <v>0</v>
      </c>
      <c r="BL29" s="18">
        <v>0</v>
      </c>
      <c r="BM29" s="18">
        <v>0</v>
      </c>
      <c r="BN29" s="21">
        <v>0</v>
      </c>
      <c r="BO29" s="21">
        <v>0</v>
      </c>
      <c r="BP29" s="13">
        <v>0</v>
      </c>
      <c r="BQ29" s="18">
        <v>0</v>
      </c>
      <c r="BR29" s="18">
        <v>1</v>
      </c>
      <c r="BS29" s="21">
        <v>325.02705</v>
      </c>
      <c r="BT29" s="21">
        <v>325.03</v>
      </c>
      <c r="BU29" s="13">
        <v>0.00294999999999845</v>
      </c>
      <c r="BV29" s="18">
        <v>0</v>
      </c>
      <c r="BW29" s="18">
        <v>0</v>
      </c>
      <c r="BX29" s="21">
        <v>0</v>
      </c>
      <c r="BY29" s="21">
        <v>0</v>
      </c>
      <c r="BZ29" s="21">
        <v>0</v>
      </c>
      <c r="CA29" s="21">
        <v>0</v>
      </c>
      <c r="CB29" s="18">
        <v>0</v>
      </c>
      <c r="CC29" s="18">
        <v>0</v>
      </c>
      <c r="CD29" s="21">
        <v>0</v>
      </c>
      <c r="CE29" s="21">
        <v>0</v>
      </c>
      <c r="CF29" s="21">
        <v>0</v>
      </c>
      <c r="CG29" s="21">
        <v>0</v>
      </c>
    </row>
    <row r="30" ht="18.75" spans="1:85">
      <c r="A30" s="4"/>
      <c r="B30" s="4" t="s">
        <v>62</v>
      </c>
      <c r="C30" s="8">
        <v>0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8">
        <v>11</v>
      </c>
      <c r="J30" s="13">
        <v>5.5</v>
      </c>
      <c r="K30" s="8">
        <v>2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7">
        <v>5</v>
      </c>
      <c r="S30" s="17">
        <v>3</v>
      </c>
      <c r="T30" s="13">
        <v>46508.11</v>
      </c>
      <c r="U30" s="13">
        <v>783.07012</v>
      </c>
      <c r="V30" s="13">
        <v>45725.03988</v>
      </c>
      <c r="W30" s="13">
        <v>0</v>
      </c>
      <c r="X30" s="12">
        <v>4</v>
      </c>
      <c r="Y30" s="17">
        <v>2</v>
      </c>
      <c r="Z30" s="13">
        <v>46183.08</v>
      </c>
      <c r="AA30" s="13">
        <v>458.04012</v>
      </c>
      <c r="AB30" s="13">
        <v>45725.03988</v>
      </c>
      <c r="AC30" s="18">
        <v>3</v>
      </c>
      <c r="AD30" s="18">
        <v>1</v>
      </c>
      <c r="AE30" s="21">
        <v>511</v>
      </c>
      <c r="AF30" s="21">
        <v>458.04</v>
      </c>
      <c r="AG30" s="13">
        <v>52.96</v>
      </c>
      <c r="AH30" s="18">
        <v>0</v>
      </c>
      <c r="AI30" s="18">
        <v>0</v>
      </c>
      <c r="AJ30" s="21">
        <v>0</v>
      </c>
      <c r="AK30" s="21">
        <v>0</v>
      </c>
      <c r="AL30" s="13">
        <v>0</v>
      </c>
      <c r="AM30" s="18">
        <v>0</v>
      </c>
      <c r="AN30" s="18">
        <v>0</v>
      </c>
      <c r="AO30" s="21">
        <v>0</v>
      </c>
      <c r="AP30" s="21">
        <v>0</v>
      </c>
      <c r="AQ30" s="13">
        <v>0</v>
      </c>
      <c r="AR30" s="18">
        <v>0</v>
      </c>
      <c r="AS30" s="18">
        <v>0</v>
      </c>
      <c r="AT30" s="21">
        <v>0</v>
      </c>
      <c r="AU30" s="21">
        <v>0</v>
      </c>
      <c r="AV30" s="13">
        <v>0</v>
      </c>
      <c r="AW30" s="18">
        <v>1</v>
      </c>
      <c r="AX30" s="18">
        <v>1</v>
      </c>
      <c r="AY30" s="21">
        <v>45672.08</v>
      </c>
      <c r="AZ30" s="21">
        <v>0.00012</v>
      </c>
      <c r="BA30" s="13">
        <v>45672.07988</v>
      </c>
      <c r="BB30" s="18">
        <v>0</v>
      </c>
      <c r="BC30" s="18">
        <v>0</v>
      </c>
      <c r="BD30" s="21">
        <v>0</v>
      </c>
      <c r="BE30" s="21">
        <v>0</v>
      </c>
      <c r="BF30" s="13">
        <v>0</v>
      </c>
      <c r="BG30" s="18">
        <v>1</v>
      </c>
      <c r="BH30" s="18">
        <v>0</v>
      </c>
      <c r="BI30" s="21">
        <v>0</v>
      </c>
      <c r="BJ30" s="21">
        <v>0</v>
      </c>
      <c r="BK30" s="13">
        <v>0</v>
      </c>
      <c r="BL30" s="18">
        <v>0</v>
      </c>
      <c r="BM30" s="18">
        <v>0</v>
      </c>
      <c r="BN30" s="21">
        <v>0</v>
      </c>
      <c r="BO30" s="21">
        <v>0</v>
      </c>
      <c r="BP30" s="13">
        <v>0</v>
      </c>
      <c r="BQ30" s="18">
        <v>0</v>
      </c>
      <c r="BR30" s="18">
        <v>1</v>
      </c>
      <c r="BS30" s="21">
        <v>325.03</v>
      </c>
      <c r="BT30" s="21">
        <v>325.03</v>
      </c>
      <c r="BU30" s="13">
        <v>0</v>
      </c>
      <c r="BV30" s="18">
        <v>0</v>
      </c>
      <c r="BW30" s="18">
        <v>0</v>
      </c>
      <c r="BX30" s="21">
        <v>0</v>
      </c>
      <c r="BY30" s="21">
        <v>0</v>
      </c>
      <c r="BZ30" s="21">
        <v>0</v>
      </c>
      <c r="CA30" s="21">
        <v>0</v>
      </c>
      <c r="CB30" s="18">
        <v>0</v>
      </c>
      <c r="CC30" s="18">
        <v>0</v>
      </c>
      <c r="CD30" s="21">
        <v>0</v>
      </c>
      <c r="CE30" s="21">
        <v>0</v>
      </c>
      <c r="CF30" s="21">
        <v>0</v>
      </c>
      <c r="CG30" s="21">
        <v>0</v>
      </c>
    </row>
    <row r="31" s="2" customFormat="1" ht="18.75" customHeight="1" spans="1:85">
      <c r="A31" s="4" t="s">
        <v>27</v>
      </c>
      <c r="B31" s="4" t="s">
        <v>61</v>
      </c>
      <c r="C31" s="12">
        <v>53</v>
      </c>
      <c r="D31" s="13">
        <v>370.234</v>
      </c>
      <c r="E31" s="13">
        <v>1926.8096</v>
      </c>
      <c r="F31" s="9">
        <v>0.838821518233263</v>
      </c>
      <c r="G31" s="13">
        <v>1033.093729</v>
      </c>
      <c r="H31" s="12">
        <v>0</v>
      </c>
      <c r="I31" s="12">
        <v>2216</v>
      </c>
      <c r="J31" s="13">
        <v>50.3636363636364</v>
      </c>
      <c r="K31" s="12">
        <v>46</v>
      </c>
      <c r="L31" s="12">
        <v>46</v>
      </c>
      <c r="M31" s="12">
        <v>324</v>
      </c>
      <c r="N31" s="12">
        <v>263</v>
      </c>
      <c r="O31" s="12">
        <v>455</v>
      </c>
      <c r="P31" s="12">
        <v>10</v>
      </c>
      <c r="Q31" s="12">
        <v>10</v>
      </c>
      <c r="R31" s="12">
        <v>80</v>
      </c>
      <c r="S31" s="12">
        <v>62</v>
      </c>
      <c r="T31" s="13">
        <v>141436.53913</v>
      </c>
      <c r="U31" s="13">
        <v>139756.5289</v>
      </c>
      <c r="V31" s="13">
        <v>1694.64508</v>
      </c>
      <c r="W31" s="13">
        <v>14.63485</v>
      </c>
      <c r="X31" s="12">
        <v>48</v>
      </c>
      <c r="Y31" s="12">
        <v>44</v>
      </c>
      <c r="Z31" s="13">
        <v>133558.342</v>
      </c>
      <c r="AA31" s="13">
        <v>131868.52692</v>
      </c>
      <c r="AB31" s="13">
        <v>1689.81508</v>
      </c>
      <c r="AC31" s="12">
        <v>23</v>
      </c>
      <c r="AD31" s="12">
        <v>27</v>
      </c>
      <c r="AE31" s="13">
        <v>56000.162</v>
      </c>
      <c r="AF31" s="13">
        <v>55395.562</v>
      </c>
      <c r="AG31" s="13">
        <v>604.599999999999</v>
      </c>
      <c r="AH31" s="12">
        <v>6</v>
      </c>
      <c r="AI31" s="12">
        <v>7</v>
      </c>
      <c r="AJ31" s="13">
        <v>27772.36</v>
      </c>
      <c r="AK31" s="13">
        <v>26762.25</v>
      </c>
      <c r="AL31" s="13">
        <v>1010.11</v>
      </c>
      <c r="AM31" s="12">
        <v>5</v>
      </c>
      <c r="AN31" s="12">
        <v>3</v>
      </c>
      <c r="AO31" s="13">
        <v>1811.75</v>
      </c>
      <c r="AP31" s="13">
        <v>1751.07492</v>
      </c>
      <c r="AQ31" s="13">
        <v>60.6750799999999</v>
      </c>
      <c r="AR31" s="12">
        <v>2</v>
      </c>
      <c r="AS31" s="12">
        <v>0</v>
      </c>
      <c r="AT31" s="13">
        <v>0</v>
      </c>
      <c r="AU31" s="13">
        <v>0</v>
      </c>
      <c r="AV31" s="13">
        <v>0</v>
      </c>
      <c r="AW31" s="12">
        <v>12</v>
      </c>
      <c r="AX31" s="12">
        <v>7</v>
      </c>
      <c r="AY31" s="13">
        <v>47974.07</v>
      </c>
      <c r="AZ31" s="13">
        <v>47959.64</v>
      </c>
      <c r="BA31" s="13">
        <v>14.43</v>
      </c>
      <c r="BB31" s="12">
        <v>1</v>
      </c>
      <c r="BC31" s="12">
        <v>1</v>
      </c>
      <c r="BD31" s="13">
        <v>219</v>
      </c>
      <c r="BE31" s="13">
        <v>214.17</v>
      </c>
      <c r="BF31" s="13">
        <v>4.83000000000001</v>
      </c>
      <c r="BG31" s="12">
        <v>9</v>
      </c>
      <c r="BH31" s="12">
        <v>6</v>
      </c>
      <c r="BI31" s="13">
        <v>7300.23595</v>
      </c>
      <c r="BJ31" s="13">
        <v>7301.01995</v>
      </c>
      <c r="BK31" s="13">
        <v>0.783999999999999</v>
      </c>
      <c r="BL31" s="12">
        <v>0</v>
      </c>
      <c r="BM31" s="12">
        <v>0</v>
      </c>
      <c r="BN31" s="13">
        <v>0</v>
      </c>
      <c r="BO31" s="13">
        <v>0</v>
      </c>
      <c r="BP31" s="13">
        <v>0</v>
      </c>
      <c r="BQ31" s="12">
        <v>16</v>
      </c>
      <c r="BR31" s="12">
        <v>11</v>
      </c>
      <c r="BS31" s="13">
        <v>358.96118</v>
      </c>
      <c r="BT31" s="13">
        <v>372.81203</v>
      </c>
      <c r="BU31" s="13">
        <v>13.85085</v>
      </c>
      <c r="BV31" s="12">
        <v>6</v>
      </c>
      <c r="BW31" s="12">
        <v>0</v>
      </c>
      <c r="BX31" s="13">
        <v>0</v>
      </c>
      <c r="BY31" s="13">
        <v>0</v>
      </c>
      <c r="BZ31" s="13">
        <v>0</v>
      </c>
      <c r="CA31" s="13">
        <v>0</v>
      </c>
      <c r="CB31" s="12">
        <v>0</v>
      </c>
      <c r="CC31" s="12">
        <v>0</v>
      </c>
      <c r="CD31" s="13">
        <v>0</v>
      </c>
      <c r="CE31" s="13">
        <v>0</v>
      </c>
      <c r="CF31" s="13">
        <v>0</v>
      </c>
      <c r="CG31" s="13">
        <v>0</v>
      </c>
    </row>
    <row r="32" s="2" customFormat="1" ht="18.75" spans="1:85">
      <c r="A32" s="4"/>
      <c r="B32" s="4" t="s">
        <v>62</v>
      </c>
      <c r="C32" s="12">
        <v>3</v>
      </c>
      <c r="D32" s="13">
        <v>0</v>
      </c>
      <c r="E32" s="13">
        <v>0</v>
      </c>
      <c r="F32" s="9">
        <v>0</v>
      </c>
      <c r="G32" s="13">
        <v>0</v>
      </c>
      <c r="H32" s="12">
        <v>0</v>
      </c>
      <c r="I32" s="12">
        <v>19</v>
      </c>
      <c r="J32" s="13">
        <v>0.452380952380952</v>
      </c>
      <c r="K32" s="12">
        <v>10</v>
      </c>
      <c r="L32" s="12">
        <v>3</v>
      </c>
      <c r="M32" s="12">
        <v>21</v>
      </c>
      <c r="N32" s="12">
        <v>17</v>
      </c>
      <c r="O32" s="12">
        <v>34</v>
      </c>
      <c r="P32" s="12">
        <v>1</v>
      </c>
      <c r="Q32" s="12">
        <v>1</v>
      </c>
      <c r="R32" s="12">
        <v>72</v>
      </c>
      <c r="S32" s="12">
        <v>58</v>
      </c>
      <c r="T32" s="13">
        <v>122815.64208</v>
      </c>
      <c r="U32" s="13">
        <v>26197.18512</v>
      </c>
      <c r="V32" s="13">
        <v>96633.08696</v>
      </c>
      <c r="W32" s="13">
        <v>14.63</v>
      </c>
      <c r="X32" s="12">
        <v>43</v>
      </c>
      <c r="Y32" s="12">
        <v>42</v>
      </c>
      <c r="Z32" s="13">
        <v>114937.442</v>
      </c>
      <c r="AA32" s="13">
        <v>18523.35504</v>
      </c>
      <c r="AB32" s="13">
        <v>96414.08696</v>
      </c>
      <c r="AC32" s="12">
        <v>19</v>
      </c>
      <c r="AD32" s="12">
        <v>27</v>
      </c>
      <c r="AE32" s="13">
        <v>37467.002</v>
      </c>
      <c r="AF32" s="13">
        <v>11092.65</v>
      </c>
      <c r="AG32" s="13">
        <v>26374.352</v>
      </c>
      <c r="AH32" s="12">
        <v>5</v>
      </c>
      <c r="AI32" s="12">
        <v>6</v>
      </c>
      <c r="AJ32" s="13">
        <v>27684.62</v>
      </c>
      <c r="AK32" s="13">
        <v>4743.75</v>
      </c>
      <c r="AL32" s="13">
        <v>22940.87</v>
      </c>
      <c r="AM32" s="12">
        <v>5</v>
      </c>
      <c r="AN32" s="12">
        <v>3</v>
      </c>
      <c r="AO32" s="13">
        <v>1811.75</v>
      </c>
      <c r="AP32" s="13">
        <v>1751.07492</v>
      </c>
      <c r="AQ32" s="13">
        <v>60.6750799999999</v>
      </c>
      <c r="AR32" s="12">
        <v>2</v>
      </c>
      <c r="AS32" s="12">
        <v>0</v>
      </c>
      <c r="AT32" s="13">
        <v>0</v>
      </c>
      <c r="AU32" s="13">
        <v>0</v>
      </c>
      <c r="AV32" s="13">
        <v>0</v>
      </c>
      <c r="AW32" s="12">
        <v>12</v>
      </c>
      <c r="AX32" s="12">
        <v>6</v>
      </c>
      <c r="AY32" s="13">
        <v>47974.07</v>
      </c>
      <c r="AZ32" s="13">
        <v>935.88012</v>
      </c>
      <c r="BA32" s="13">
        <v>47038.18988</v>
      </c>
      <c r="BB32" s="12">
        <v>1</v>
      </c>
      <c r="BC32" s="12">
        <v>1</v>
      </c>
      <c r="BD32" s="13">
        <v>219</v>
      </c>
      <c r="BE32" s="13">
        <v>0</v>
      </c>
      <c r="BF32" s="13">
        <v>219</v>
      </c>
      <c r="BG32" s="12">
        <v>8</v>
      </c>
      <c r="BH32" s="12">
        <v>6</v>
      </c>
      <c r="BI32" s="13">
        <v>7300.23595</v>
      </c>
      <c r="BJ32" s="13">
        <v>7301.01595</v>
      </c>
      <c r="BK32" s="13">
        <v>0.779999999999998</v>
      </c>
      <c r="BL32" s="12">
        <v>0</v>
      </c>
      <c r="BM32" s="12">
        <v>0</v>
      </c>
      <c r="BN32" s="13">
        <v>0</v>
      </c>
      <c r="BO32" s="13">
        <v>0</v>
      </c>
      <c r="BP32" s="13">
        <v>0</v>
      </c>
      <c r="BQ32" s="12">
        <v>15</v>
      </c>
      <c r="BR32" s="12">
        <v>9</v>
      </c>
      <c r="BS32" s="13">
        <v>358.96413</v>
      </c>
      <c r="BT32" s="13">
        <v>372.81413</v>
      </c>
      <c r="BU32" s="13">
        <v>13.85</v>
      </c>
      <c r="BV32" s="12">
        <v>5</v>
      </c>
      <c r="BW32" s="12">
        <v>0</v>
      </c>
      <c r="BX32" s="13">
        <v>0</v>
      </c>
      <c r="BY32" s="13">
        <v>0</v>
      </c>
      <c r="BZ32" s="13">
        <v>0</v>
      </c>
      <c r="CA32" s="13">
        <v>0</v>
      </c>
      <c r="CB32" s="12">
        <v>0</v>
      </c>
      <c r="CC32" s="12">
        <v>0</v>
      </c>
      <c r="CD32" s="13">
        <v>0</v>
      </c>
      <c r="CE32" s="13">
        <v>0</v>
      </c>
      <c r="CF32" s="13">
        <v>0</v>
      </c>
      <c r="CG32" s="13">
        <v>0</v>
      </c>
    </row>
    <row r="33" ht="14.25" spans="1:8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4"/>
      <c r="AF33" s="24"/>
      <c r="AG33" s="24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</row>
    <row r="34" ht="114" customHeight="1" spans="1:85">
      <c r="A34" s="14" t="s">
        <v>82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</row>
  </sheetData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2" master="" otherUserPermission="visible"/>
  <rangeList sheetStid="3" master="" otherUserPermission="visible">
    <arrUserId title="Range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全州</vt:lpstr>
      <vt:lpstr>州市级</vt:lpstr>
      <vt:lpstr>市级</vt:lpstr>
      <vt:lpstr>汇总</vt:lpstr>
      <vt:lpstr>当月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Yangchl</dc:creator>
  <cp:lastModifiedBy>州政务局</cp:lastModifiedBy>
  <dcterms:created xsi:type="dcterms:W3CDTF">2015-06-05T18:19:00Z</dcterms:created>
  <dcterms:modified xsi:type="dcterms:W3CDTF">2024-10-14T07:07:07Z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F2235DDE389D4BC2A75D82CC055FE3B7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